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struzioni per la compilazione" sheetId="1" r:id="rId1"/>
    <sheet name="Riepilogo quantitativi aggregati per categoria" sheetId="2" r:id="rId2"/>
    <sheet name="Allegato - Schema da compilare per l'attribuzione punti parte 1B" sheetId="3" r:id="rId3"/>
  </sheets>
  <definedNames>
    <definedName name="_xlnm.Print_Area" localSheetId="2">'Allegato - Schema da compilare per l''attribuzione punti parte 1B'!$C$5:$O$73</definedName>
    <definedName name="_xlnm.Print_Area" localSheetId="0">'Istruzioni per la compilazione'!$A$1:$B$6</definedName>
  </definedNames>
  <calcPr fullCalcOnLoad="1"/>
</workbook>
</file>

<file path=xl/sharedStrings.xml><?xml version="1.0" encoding="utf-8"?>
<sst xmlns="http://schemas.openxmlformats.org/spreadsheetml/2006/main" count="253" uniqueCount="171">
  <si>
    <t>Legenda</t>
  </si>
  <si>
    <t>Campi da non compilare</t>
  </si>
  <si>
    <t>Campi da compilare</t>
  </si>
  <si>
    <t>Caratteristiche obbligatorie da capitolato</t>
  </si>
  <si>
    <t>Ambito di attribuzione punteggio</t>
  </si>
  <si>
    <t>Istruzioni / riferimenti di controllo</t>
  </si>
  <si>
    <t>Nel compilare il presente documento devono essere considerate le quantità di prodotti calcolati sulla base delle grammature riferite alle scuole primarie, in base allo schema del menù convenzionale presentato, per ciascuna stagionalità individuata (almeno invernale ed estivo) per tutte le settimane di rotazione (almeno 5 invernali e 5 estive).
Nel calcolo delle quantità (in gr =ml) occorre seguire  le indicazioni di attribuzione dei diversi prodotti alle categorie e sotto categorie individuate, così come da esempio allegato formulato sulla base dello schema menù dell’a.s. 2019/20 del Comune di Bologna (Allegato B.3 del capitolato d’appalto) articolato su 5 settimane invernali e 5 settimane estive. Ovvero lo stesso prodotto non può essere assegnato in peso su righe diverse, mentre può essere attribuito in peso a colonne diverse.
Tutti i campi evidenziati in grigio devono essere necessariamente compilati, anche se non concorrono all’assegnazione del punteggio, che avverrà in riferimento ai soli valori indicati nei campi evidenziati in verde. 
La colonna E deve essere compilata completamente, sulla base delle grammature procapite indicate nel menù presentato (sommando le grammature procapite per le scuole primarie di tutte le settimane di rotazione di ciascuna stagionalità  – quindi in riferimento ad un minimo 10 settimane).
L’attribuzione dei prodotti alle categorie e alle tipologie di caratteristiche dovrà trovare corrispondenza con quanto indicato nelle schede tecniche presentate (per qualità, quantità e informazioni) oltre che con la proposta di menù offerta (in termini di varietà, quantità e tipologia di prodotti).
I campi oscurati in nero non devono essere compilati poiché corrispondono o a caratteristiche richieste obbligatoriamente o a tipologie che, per le quantità richieste, non risultano ad oggi facilmente reperibili sul mercato. 
Pertanto le quantità di tali prodotti non possono concorrere all’attribuzione della premialità.</t>
  </si>
  <si>
    <t>Riepilogo quantitativi prodotti offerti, 
in base alla grammatura procapite scuole primarie
Somma N° ____ settimane di rotazione (tutte le stagioni) in base al Menù proposto</t>
  </si>
  <si>
    <t>Macrocategoria</t>
  </si>
  <si>
    <t xml:space="preserve">Categoria </t>
  </si>
  <si>
    <t>Sotto categoria</t>
  </si>
  <si>
    <t xml:space="preserve">Indicazione Prodotti </t>
  </si>
  <si>
    <t>Peso in gr</t>
  </si>
  <si>
    <t>Carni</t>
  </si>
  <si>
    <t>Carne avicola fresca</t>
  </si>
  <si>
    <t>Pollo, tacchino</t>
  </si>
  <si>
    <t>Carne bovina fresca</t>
  </si>
  <si>
    <t>Carne di bovino</t>
  </si>
  <si>
    <t>Carne suina fresca</t>
  </si>
  <si>
    <t>Carne di suino</t>
  </si>
  <si>
    <t>Carne trasformata (insaccati e salumi)</t>
  </si>
  <si>
    <t>Carne trasformata</t>
  </si>
  <si>
    <t>Mortadella, prosciutto cotto, prosciutto crudo</t>
  </si>
  <si>
    <t>Totale carni</t>
  </si>
  <si>
    <t>Latte e derivati</t>
  </si>
  <si>
    <t xml:space="preserve">Parmigiano Reggiano </t>
  </si>
  <si>
    <t>Parmigiano Reggiano</t>
  </si>
  <si>
    <t>Altri formaggi</t>
  </si>
  <si>
    <t>Formaggi stagionati e freschi</t>
  </si>
  <si>
    <t>Asiago robiola mozzarella ricotta stracchino squacquerone</t>
  </si>
  <si>
    <t>Latte</t>
  </si>
  <si>
    <t>Latte pastorizzato e UHT</t>
  </si>
  <si>
    <t>Latte parz. scremato fresco, latte UHT</t>
  </si>
  <si>
    <t>Yogurt</t>
  </si>
  <si>
    <t>Yogurt alla frutta</t>
  </si>
  <si>
    <t>Burro</t>
  </si>
  <si>
    <t>Totale latte e derivati</t>
  </si>
  <si>
    <t>Prodotti ortofrutticoli*</t>
  </si>
  <si>
    <t>Frutta IGP ER</t>
  </si>
  <si>
    <t>Pere, pesche, nettarine</t>
  </si>
  <si>
    <t>*escluse patate e legumi</t>
  </si>
  <si>
    <t>Frutta fresca autoctona</t>
  </si>
  <si>
    <t>Frutta fresca</t>
  </si>
  <si>
    <t>Frutta fresca: actinidia (kiwi) albicocche anguria cacomela ciliegie fragole mele melone susine uva</t>
  </si>
  <si>
    <t>Agrumi</t>
  </si>
  <si>
    <t>Arance, clementine, mandarini, mapo, miyagawa</t>
  </si>
  <si>
    <t>Frutta esotica fresca</t>
  </si>
  <si>
    <t>Frutta esotica</t>
  </si>
  <si>
    <t>Banane,ananas,…</t>
  </si>
  <si>
    <t>Totale Frutta fresca</t>
  </si>
  <si>
    <t>Ortaggi freschi IGP ER</t>
  </si>
  <si>
    <t>Ortaggi IGP ER</t>
  </si>
  <si>
    <t>Asparago</t>
  </si>
  <si>
    <t>Ortaggi freschi</t>
  </si>
  <si>
    <t>Broccoli carote cetrioli cipolla prezzemolo basilico menta finocchi insalata verde melanzane aglio cipolla odori peperoni pomodori pomodorini verdure miste cavolo, insalata, pomodori, finocchio zucca zucchine</t>
  </si>
  <si>
    <t>Ortaggi surgelati</t>
  </si>
  <si>
    <t>Fagiolini, spinaci, carote, zucchine, bietole, cavolfiore</t>
  </si>
  <si>
    <t>Totale ortaggi</t>
  </si>
  <si>
    <t>Totale prodotti ortofrutticoli</t>
  </si>
  <si>
    <t>Oli e conserve</t>
  </si>
  <si>
    <t>Olio evo</t>
  </si>
  <si>
    <t>Olio</t>
  </si>
  <si>
    <t>Olio extravergine d'oliva</t>
  </si>
  <si>
    <t>Conserve di pomodoro</t>
  </si>
  <si>
    <t>Passata di pomodoro</t>
  </si>
  <si>
    <t>Passata di pomodoro, pelati</t>
  </si>
  <si>
    <t>Totale oli e conserve</t>
  </si>
  <si>
    <t>Totale ovoprodotti</t>
  </si>
  <si>
    <t>Uova pastorizzate</t>
  </si>
  <si>
    <t>Pane e prodotti da forno</t>
  </si>
  <si>
    <t>Pane fresco</t>
  </si>
  <si>
    <t>Pane all’olio, pane al sesamo</t>
  </si>
  <si>
    <t>Prodotti da forno confezionati e/o freschi</t>
  </si>
  <si>
    <t>Focaccia all’olio  pizza al pomodoro (merenda) pizza al pomodoro (pranzo) ciambella ciambella bicolore biscotti biscotti integrali plumcake plumcake di farro crackers streghette schiacciatina al farro e grano saraceno gallette di mais gallette di riso, pane grattugiato</t>
  </si>
  <si>
    <t>Totale pane e prodotti da forno</t>
  </si>
  <si>
    <t>Farine pasta cereali</t>
  </si>
  <si>
    <t>Cereali</t>
  </si>
  <si>
    <t>Farro perlato, orzo perlato, riso</t>
  </si>
  <si>
    <t>Farine</t>
  </si>
  <si>
    <t>Farina di grano, di mais</t>
  </si>
  <si>
    <t>Pasta</t>
  </si>
  <si>
    <t>Pasta all’uovo</t>
  </si>
  <si>
    <t>Pasta e pastina secca all'uovo</t>
  </si>
  <si>
    <t>Pasta di semola</t>
  </si>
  <si>
    <t>Pasta di secca di semola, pasta di semola integrale</t>
  </si>
  <si>
    <t>Gnocchi e chicche di patate</t>
  </si>
  <si>
    <t>Gnocchi di patate. Chicche di patate</t>
  </si>
  <si>
    <t>Totale farine pasta cereali</t>
  </si>
  <si>
    <t>Patate</t>
  </si>
  <si>
    <t>Patate IV gamma</t>
  </si>
  <si>
    <t>Patate fresche</t>
  </si>
  <si>
    <t>Patate DOP Bologna</t>
  </si>
  <si>
    <t xml:space="preserve">Patate surgelate </t>
  </si>
  <si>
    <t>Patate surgelate</t>
  </si>
  <si>
    <t>Totale patate</t>
  </si>
  <si>
    <t>Legumi</t>
  </si>
  <si>
    <t>Legumi freschi</t>
  </si>
  <si>
    <t>Legumi secchi</t>
  </si>
  <si>
    <t>Ceci, fagioli, lenticchie</t>
  </si>
  <si>
    <t>Legumi surgelati</t>
  </si>
  <si>
    <t>Piselli surgelati</t>
  </si>
  <si>
    <t>Totale legumi</t>
  </si>
  <si>
    <t xml:space="preserve">Pesce </t>
  </si>
  <si>
    <t>Pesce pescato fresco</t>
  </si>
  <si>
    <t>Pesce fresco</t>
  </si>
  <si>
    <t>Pesce surgelato</t>
  </si>
  <si>
    <t>Filetti di pesce surgelato</t>
  </si>
  <si>
    <t>Halibut, merluzzo, platessa</t>
  </si>
  <si>
    <t>Molluschi</t>
  </si>
  <si>
    <t>Seppie</t>
  </si>
  <si>
    <t>Conserve di pesce</t>
  </si>
  <si>
    <t>Pesce sott’olio</t>
  </si>
  <si>
    <t>Tonno all'olio (rotazione menù di emergenza)</t>
  </si>
  <si>
    <t>Totale pesce</t>
  </si>
  <si>
    <t>Altri prodotti</t>
  </si>
  <si>
    <t>Confetture (marmellate e miele)</t>
  </si>
  <si>
    <t>Marmellata, miele</t>
  </si>
  <si>
    <t>Condimenti (aceto, sale)</t>
  </si>
  <si>
    <t>Aceto di vino, aceto balsamico IGP, sale</t>
  </si>
  <si>
    <t>Bevande (succhi di frutta)</t>
  </si>
  <si>
    <t>Succhi di frutta</t>
  </si>
  <si>
    <t>Spezie</t>
  </si>
  <si>
    <t>Zafferano, curry</t>
  </si>
  <si>
    <t>Frutta oleosa</t>
  </si>
  <si>
    <t>Noci, mandorle pinoli</t>
  </si>
  <si>
    <t>Frutta essiccata</t>
  </si>
  <si>
    <t xml:space="preserve">Mele, pere, fichi, albicocche, uvetta, prugne </t>
  </si>
  <si>
    <t>Altri generi vari</t>
  </si>
  <si>
    <t>Totale altri prodotti</t>
  </si>
  <si>
    <t>Totale complessivo</t>
  </si>
  <si>
    <t xml:space="preserve">Indicazioni per la compilazione </t>
  </si>
  <si>
    <t>Riferimento menù comune Bologna
 a.s 2019/20</t>
  </si>
  <si>
    <t>Offerta Menù gara</t>
  </si>
  <si>
    <t xml:space="preserve">Caratteristiche dei prodotti offerti </t>
  </si>
  <si>
    <t>INDICARE RIFERIMENTI DEL CONCORRENTE</t>
  </si>
  <si>
    <t>1 B 1.1</t>
  </si>
  <si>
    <t>1 B 1.2</t>
  </si>
  <si>
    <t>1 B.1.3</t>
  </si>
  <si>
    <t>1 B.2</t>
  </si>
  <si>
    <t>1 B.3</t>
  </si>
  <si>
    <t>Esempio/ Riferimento
Quantità menù 10 settimane 
(5 invernali + 
5 estive) 
a.s 19/20 Primaria</t>
  </si>
  <si>
    <t>Quantità menù N° X settimane a.s. 20/21 Primaria – tutte le stagionalità</t>
  </si>
  <si>
    <t>Biologico</t>
  </si>
  <si>
    <t>Dop/IGP (incluso Prosciutto Cotto Alta Qualità)</t>
  </si>
  <si>
    <t>Equosolidale/agricoltura sociale</t>
  </si>
  <si>
    <t>Filiera corta</t>
  </si>
  <si>
    <t>Filiera nazionale</t>
  </si>
  <si>
    <t>gr</t>
  </si>
  <si>
    <t>%</t>
  </si>
  <si>
    <t>Carni fresche</t>
  </si>
  <si>
    <t>Totale carni fresche</t>
  </si>
  <si>
    <t>Totale carne trasformata</t>
  </si>
  <si>
    <t>Parmigiano reggiano DOP biologico 18 mesi</t>
  </si>
  <si>
    <t xml:space="preserve">Formaggi obbligatoriamente DOP e IGP </t>
  </si>
  <si>
    <t>TOTALE Latte e derivati</t>
  </si>
  <si>
    <t>Prodotti ortofrutticoli</t>
  </si>
  <si>
    <t>escluse patate e legumi</t>
  </si>
  <si>
    <t>Totale frutta fresca</t>
  </si>
  <si>
    <t>Ortaggi surgelati (&lt;20% del totale ortaggi)</t>
  </si>
  <si>
    <t>Totale Prodotti ortofrutticoli</t>
  </si>
  <si>
    <t>Totale Ovoprodotti</t>
  </si>
  <si>
    <t>Totale Pane e prodotti da forno</t>
  </si>
  <si>
    <t>Totale Farine pasta cereali</t>
  </si>
  <si>
    <t>Patate IV°gamma</t>
  </si>
  <si>
    <t>Totale Legumi</t>
  </si>
  <si>
    <t>Pesce fresco pescato</t>
  </si>
  <si>
    <r>
      <rPr>
        <sz val="10"/>
        <rFont val="Calibri Light"/>
        <family val="2"/>
      </rPr>
      <t>Conserve di pesce *</t>
    </r>
    <r>
      <rPr>
        <i/>
        <sz val="10"/>
        <rFont val="Calibri Light"/>
        <family val="2"/>
      </rPr>
      <t xml:space="preserve"> rotazione menù emergenza</t>
    </r>
  </si>
  <si>
    <t xml:space="preserve">Confetture di frutta e miele </t>
  </si>
  <si>
    <t>specificare</t>
  </si>
  <si>
    <t>Totale Altri prodotti</t>
  </si>
  <si>
    <t xml:space="preserve">Totale complessivo </t>
  </si>
</sst>
</file>

<file path=xl/styles.xml><?xml version="1.0" encoding="utf-8"?>
<styleSheet xmlns="http://schemas.openxmlformats.org/spreadsheetml/2006/main">
  <numFmts count="3">
    <numFmt numFmtId="164" formatCode="General"/>
    <numFmt numFmtId="165" formatCode="#,##0"/>
    <numFmt numFmtId="166" formatCode="0.00%"/>
  </numFmts>
  <fonts count="24">
    <font>
      <sz val="10"/>
      <name val="Arial"/>
      <family val="2"/>
    </font>
    <font>
      <sz val="10"/>
      <color indexed="9"/>
      <name val="Arial"/>
      <family val="2"/>
    </font>
    <font>
      <sz val="10"/>
      <color indexed="8"/>
      <name val="Arial"/>
      <family val="2"/>
    </font>
    <font>
      <sz val="10"/>
      <color indexed="16"/>
      <name val="Arial"/>
      <family val="2"/>
    </font>
    <font>
      <sz val="10"/>
      <color indexed="23"/>
      <name val="Arial"/>
      <family val="2"/>
    </font>
    <font>
      <sz val="10"/>
      <color indexed="17"/>
      <name val="Arial"/>
      <family val="2"/>
    </font>
    <font>
      <sz val="10"/>
      <color indexed="19"/>
      <name val="Arial"/>
      <family val="2"/>
    </font>
    <font>
      <sz val="10"/>
      <color indexed="63"/>
      <name val="Arial"/>
      <family val="2"/>
    </font>
    <font>
      <sz val="12"/>
      <name val="Calibri Light"/>
      <family val="2"/>
    </font>
    <font>
      <b/>
      <sz val="12"/>
      <name val="Calibri Light"/>
      <family val="2"/>
    </font>
    <font>
      <sz val="12"/>
      <color indexed="12"/>
      <name val="Calibri Light"/>
      <family val="2"/>
    </font>
    <font>
      <sz val="12"/>
      <color indexed="8"/>
      <name val="Calibri Light"/>
      <family val="2"/>
    </font>
    <font>
      <sz val="11"/>
      <name val="Arial"/>
      <family val="2"/>
    </font>
    <font>
      <b/>
      <sz val="11"/>
      <name val="Times New Roman"/>
      <family val="1"/>
    </font>
    <font>
      <b/>
      <i/>
      <sz val="11"/>
      <name val="Times New Roman"/>
      <family val="1"/>
    </font>
    <font>
      <b/>
      <sz val="10"/>
      <name val="Calibri Light"/>
      <family val="2"/>
    </font>
    <font>
      <sz val="10"/>
      <name val="Calibri Light"/>
      <family val="2"/>
    </font>
    <font>
      <b/>
      <sz val="10"/>
      <color indexed="12"/>
      <name val="Calibri Light"/>
      <family val="2"/>
    </font>
    <font>
      <sz val="10"/>
      <color indexed="12"/>
      <name val="Calibri Light"/>
      <family val="2"/>
    </font>
    <font>
      <i/>
      <sz val="10"/>
      <name val="Calibri Light"/>
      <family val="2"/>
    </font>
    <font>
      <i/>
      <sz val="10"/>
      <color indexed="9"/>
      <name val="Calibri Light"/>
      <family val="2"/>
    </font>
    <font>
      <b/>
      <i/>
      <sz val="10"/>
      <name val="Calibri Light"/>
      <family val="2"/>
    </font>
    <font>
      <b/>
      <i/>
      <sz val="10"/>
      <name val="Arial"/>
      <family val="2"/>
    </font>
    <font>
      <b/>
      <i/>
      <sz val="10"/>
      <color indexed="12"/>
      <name val="Calibri Light"/>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indexed="59"/>
        <bgColor indexed="64"/>
      </patternFill>
    </fill>
    <fill>
      <patternFill patternType="solid">
        <fgColor indexed="22"/>
        <bgColor indexed="64"/>
      </patternFill>
    </fill>
    <fill>
      <patternFill patternType="solid">
        <fgColor indexed="58"/>
        <bgColor indexed="64"/>
      </patternFill>
    </fill>
    <fill>
      <patternFill patternType="solid">
        <fgColor indexed="54"/>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hair">
        <color indexed="8"/>
      </left>
      <right style="hair">
        <color indexed="8"/>
      </right>
      <top style="hair">
        <color indexed="8"/>
      </top>
      <bottom style="hair">
        <color indexed="8"/>
      </bottom>
    </border>
    <border>
      <left style="hair">
        <color indexed="12"/>
      </left>
      <right style="hair">
        <color indexed="12"/>
      </right>
      <top style="hair">
        <color indexed="12"/>
      </top>
      <bottom style="hair">
        <color indexed="12"/>
      </bottom>
    </border>
    <border>
      <left style="hair">
        <color indexed="8"/>
      </left>
      <right>
        <color indexed="63"/>
      </right>
      <top>
        <color indexed="63"/>
      </top>
      <bottom style="hair">
        <color indexed="8"/>
      </bottom>
    </border>
  </borders>
  <cellStyleXfs count="4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2" fillId="4" borderId="0" applyNumberFormat="0" applyBorder="0" applyAlignment="0" applyProtection="0"/>
    <xf numFmtId="164" fontId="2" fillId="0" borderId="0" applyNumberFormat="0" applyFill="0" applyBorder="0" applyAlignment="0" applyProtection="0"/>
    <xf numFmtId="164" fontId="3" fillId="5" borderId="0" applyNumberFormat="0" applyBorder="0" applyAlignment="0" applyProtection="0"/>
    <xf numFmtId="164" fontId="0" fillId="0" borderId="0" applyNumberFormat="0" applyFill="0" applyBorder="0" applyProtection="0">
      <alignment horizontal="left"/>
    </xf>
    <xf numFmtId="164" fontId="1" fillId="6" borderId="0" applyNumberFormat="0" applyBorder="0" applyAlignment="0" applyProtection="0"/>
    <xf numFmtId="164" fontId="4" fillId="0" borderId="0" applyNumberFormat="0" applyFill="0" applyBorder="0" applyAlignment="0" applyProtection="0"/>
    <xf numFmtId="164" fontId="5" fillId="7" borderId="0" applyNumberFormat="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6" fillId="8" borderId="0" applyNumberFormat="0" applyBorder="0" applyAlignment="0" applyProtection="0"/>
    <xf numFmtId="164" fontId="7"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Protection="0">
      <alignment horizontal="left"/>
    </xf>
    <xf numFmtId="164" fontId="0" fillId="0" borderId="0" applyNumberFormat="0" applyFill="0" applyBorder="0" applyAlignment="0" applyProtection="0"/>
    <xf numFmtId="164" fontId="3" fillId="0" borderId="0" applyNumberFormat="0" applyFill="0" applyBorder="0" applyAlignment="0" applyProtection="0"/>
  </cellStyleXfs>
  <cellXfs count="205">
    <xf numFmtId="164" fontId="0" fillId="0" borderId="0" xfId="0" applyAlignment="1">
      <alignment/>
    </xf>
    <xf numFmtId="164" fontId="8" fillId="0" borderId="0" xfId="0" applyFont="1" applyAlignment="1">
      <alignment/>
    </xf>
    <xf numFmtId="164" fontId="8" fillId="0" borderId="0" xfId="0" applyFont="1" applyBorder="1" applyAlignment="1">
      <alignment horizontal="left" vertical="center"/>
    </xf>
    <xf numFmtId="164" fontId="8" fillId="2" borderId="0" xfId="0" applyFont="1" applyFill="1" applyBorder="1" applyAlignment="1">
      <alignment/>
    </xf>
    <xf numFmtId="164" fontId="8" fillId="0" borderId="2" xfId="0" applyFont="1" applyFill="1" applyBorder="1" applyAlignment="1">
      <alignment horizontal="left" vertical="center" wrapText="1"/>
    </xf>
    <xf numFmtId="164" fontId="9" fillId="9" borderId="2" xfId="0" applyFont="1" applyFill="1" applyBorder="1" applyAlignment="1">
      <alignment horizontal="center"/>
    </xf>
    <xf numFmtId="164" fontId="8" fillId="0" borderId="2" xfId="0" applyFont="1" applyBorder="1" applyAlignment="1">
      <alignment vertical="center" wrapText="1"/>
    </xf>
    <xf numFmtId="164" fontId="9" fillId="10" borderId="2" xfId="0" applyFont="1" applyFill="1" applyBorder="1" applyAlignment="1">
      <alignment horizontal="center"/>
    </xf>
    <xf numFmtId="164" fontId="8" fillId="0" borderId="2" xfId="0" applyFont="1" applyBorder="1" applyAlignment="1">
      <alignment vertical="center"/>
    </xf>
    <xf numFmtId="164" fontId="9" fillId="11" borderId="2" xfId="0" applyFont="1" applyFill="1" applyBorder="1" applyAlignment="1">
      <alignment horizontal="center"/>
    </xf>
    <xf numFmtId="164" fontId="8" fillId="0" borderId="3" xfId="0" applyFont="1" applyBorder="1" applyAlignment="1">
      <alignment/>
    </xf>
    <xf numFmtId="164" fontId="10" fillId="0" borderId="2" xfId="0" applyFont="1" applyBorder="1" applyAlignment="1">
      <alignment horizontal="left" vertical="center" wrapText="1"/>
    </xf>
    <xf numFmtId="164" fontId="11" fillId="0" borderId="2" xfId="0" applyFont="1" applyBorder="1" applyAlignment="1">
      <alignment horizontal="left" vertical="top" wrapText="1"/>
    </xf>
    <xf numFmtId="164" fontId="12" fillId="0" borderId="0" xfId="0" applyFont="1" applyAlignment="1">
      <alignment/>
    </xf>
    <xf numFmtId="164" fontId="13" fillId="0" borderId="2" xfId="0"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164" fontId="13" fillId="0" borderId="2" xfId="0" applyFont="1" applyFill="1" applyBorder="1" applyAlignment="1">
      <alignment horizontal="center" vertical="center"/>
    </xf>
    <xf numFmtId="164" fontId="13" fillId="0" borderId="2" xfId="0" applyFont="1" applyFill="1" applyBorder="1" applyAlignment="1">
      <alignment horizontal="center" vertical="top"/>
    </xf>
    <xf numFmtId="164" fontId="13" fillId="0" borderId="2" xfId="25" applyNumberFormat="1" applyFont="1" applyFill="1" applyBorder="1" applyAlignment="1" applyProtection="1">
      <alignment horizontal="left" vertical="top"/>
      <protection/>
    </xf>
    <xf numFmtId="164" fontId="13" fillId="0" borderId="2" xfId="0" applyFont="1" applyFill="1" applyBorder="1" applyAlignment="1">
      <alignment horizontal="left" vertical="top" wrapText="1"/>
    </xf>
    <xf numFmtId="165" fontId="13" fillId="4" borderId="2" xfId="0" applyNumberFormat="1" applyFont="1" applyFill="1" applyBorder="1" applyAlignment="1">
      <alignment horizontal="right" vertical="top"/>
    </xf>
    <xf numFmtId="164" fontId="13" fillId="0" borderId="2" xfId="0" applyFont="1" applyBorder="1" applyAlignment="1">
      <alignment horizontal="center" vertical="top"/>
    </xf>
    <xf numFmtId="164" fontId="13" fillId="0" borderId="2" xfId="0" applyFont="1" applyBorder="1" applyAlignment="1">
      <alignment vertical="top"/>
    </xf>
    <xf numFmtId="164" fontId="13" fillId="0" borderId="2" xfId="0" applyFont="1" applyFill="1" applyBorder="1" applyAlignment="1">
      <alignment horizontal="left" vertical="top"/>
    </xf>
    <xf numFmtId="164" fontId="13" fillId="12" borderId="2" xfId="0" applyFont="1" applyFill="1" applyBorder="1" applyAlignment="1">
      <alignment horizontal="center" vertical="top"/>
    </xf>
    <xf numFmtId="164" fontId="13" fillId="12" borderId="2" xfId="25" applyNumberFormat="1" applyFont="1" applyFill="1" applyBorder="1" applyAlignment="1" applyProtection="1">
      <alignment horizontal="left" vertical="top"/>
      <protection/>
    </xf>
    <xf numFmtId="165" fontId="13" fillId="12" borderId="2" xfId="0" applyNumberFormat="1" applyFont="1" applyFill="1" applyBorder="1" applyAlignment="1">
      <alignment horizontal="right" vertical="top"/>
    </xf>
    <xf numFmtId="165" fontId="13" fillId="13" borderId="2" xfId="0" applyNumberFormat="1" applyFont="1" applyFill="1" applyBorder="1" applyAlignment="1">
      <alignment horizontal="right" vertical="top"/>
    </xf>
    <xf numFmtId="164" fontId="13" fillId="0" borderId="2" xfId="37" applyNumberFormat="1" applyFont="1" applyFill="1" applyBorder="1" applyAlignment="1" applyProtection="1">
      <alignment horizontal="left" vertical="top"/>
      <protection/>
    </xf>
    <xf numFmtId="165" fontId="13" fillId="9" borderId="2" xfId="0" applyNumberFormat="1" applyFont="1" applyFill="1" applyBorder="1" applyAlignment="1">
      <alignment horizontal="right" vertical="top"/>
    </xf>
    <xf numFmtId="164" fontId="13" fillId="12" borderId="2" xfId="37" applyNumberFormat="1" applyFont="1" applyFill="1" applyBorder="1" applyAlignment="1" applyProtection="1">
      <alignment horizontal="left" vertical="top"/>
      <protection/>
    </xf>
    <xf numFmtId="164" fontId="14" fillId="0" borderId="2" xfId="0" applyFont="1" applyFill="1" applyBorder="1" applyAlignment="1">
      <alignment horizontal="left" vertical="top"/>
    </xf>
    <xf numFmtId="164" fontId="13" fillId="0" borderId="2" xfId="37" applyNumberFormat="1" applyFont="1" applyFill="1" applyBorder="1" applyAlignment="1" applyProtection="1">
      <alignment horizontal="right" vertical="top"/>
      <protection/>
    </xf>
    <xf numFmtId="164" fontId="13" fillId="0" borderId="2" xfId="0" applyFont="1" applyFill="1" applyBorder="1" applyAlignment="1">
      <alignment horizontal="center" vertical="top" wrapText="1"/>
    </xf>
    <xf numFmtId="164" fontId="13" fillId="0" borderId="2" xfId="25" applyNumberFormat="1" applyFont="1" applyFill="1" applyBorder="1" applyAlignment="1" applyProtection="1">
      <alignment horizontal="left" vertical="top" wrapText="1"/>
      <protection/>
    </xf>
    <xf numFmtId="165" fontId="13" fillId="9" borderId="2" xfId="0" applyNumberFormat="1" applyFont="1" applyFill="1" applyBorder="1" applyAlignment="1">
      <alignment horizontal="right" vertical="top" wrapText="1"/>
    </xf>
    <xf numFmtId="164" fontId="13" fillId="0" borderId="2" xfId="0" applyFont="1" applyFill="1" applyBorder="1" applyAlignment="1">
      <alignment horizontal="right" vertical="top"/>
    </xf>
    <xf numFmtId="164" fontId="13" fillId="12" borderId="2" xfId="0" applyFont="1" applyFill="1" applyBorder="1" applyAlignment="1">
      <alignment vertical="top"/>
    </xf>
    <xf numFmtId="165" fontId="13" fillId="12" borderId="2" xfId="0" applyNumberFormat="1" applyFont="1" applyFill="1" applyBorder="1" applyAlignment="1">
      <alignment vertical="top"/>
    </xf>
    <xf numFmtId="164" fontId="13" fillId="12" borderId="2" xfId="0" applyFont="1" applyFill="1" applyBorder="1" applyAlignment="1">
      <alignment horizontal="left" vertical="top"/>
    </xf>
    <xf numFmtId="164" fontId="13" fillId="12" borderId="2" xfId="0" applyFont="1" applyFill="1" applyBorder="1" applyAlignment="1">
      <alignment horizontal="left" vertical="top" wrapText="1"/>
    </xf>
    <xf numFmtId="165" fontId="13" fillId="9" borderId="2" xfId="25" applyNumberFormat="1" applyFont="1" applyFill="1" applyBorder="1" applyAlignment="1" applyProtection="1">
      <alignment horizontal="right" vertical="top"/>
      <protection/>
    </xf>
    <xf numFmtId="165" fontId="13" fillId="12" borderId="2" xfId="38" applyNumberFormat="1" applyFont="1" applyFill="1" applyBorder="1" applyAlignment="1" applyProtection="1">
      <alignment horizontal="right" vertical="top"/>
      <protection/>
    </xf>
    <xf numFmtId="165" fontId="13" fillId="9" borderId="2" xfId="38" applyNumberFormat="1" applyFont="1" applyFill="1" applyBorder="1" applyAlignment="1" applyProtection="1">
      <alignment horizontal="right" vertical="top"/>
      <protection/>
    </xf>
    <xf numFmtId="165" fontId="13" fillId="9" borderId="2" xfId="0" applyNumberFormat="1" applyFont="1" applyFill="1" applyBorder="1" applyAlignment="1">
      <alignment vertical="top"/>
    </xf>
    <xf numFmtId="164" fontId="13" fillId="12" borderId="0" xfId="0" applyFont="1" applyFill="1" applyAlignment="1">
      <alignment/>
    </xf>
    <xf numFmtId="164" fontId="13" fillId="14" borderId="2" xfId="0" applyFont="1" applyFill="1" applyBorder="1" applyAlignment="1">
      <alignment horizontal="center" vertical="top"/>
    </xf>
    <xf numFmtId="164" fontId="13" fillId="14" borderId="2" xfId="0" applyFont="1" applyFill="1" applyBorder="1" applyAlignment="1">
      <alignment horizontal="left" vertical="top" wrapText="1"/>
    </xf>
    <xf numFmtId="164" fontId="13" fillId="14" borderId="2" xfId="0" applyFont="1" applyFill="1" applyBorder="1" applyAlignment="1">
      <alignment vertical="top"/>
    </xf>
    <xf numFmtId="164" fontId="13" fillId="14" borderId="2" xfId="0" applyFont="1" applyFill="1" applyBorder="1" applyAlignment="1">
      <alignment vertical="top" wrapText="1"/>
    </xf>
    <xf numFmtId="165" fontId="13" fillId="14" borderId="2" xfId="0" applyNumberFormat="1" applyFont="1" applyFill="1" applyBorder="1" applyAlignment="1">
      <alignment horizontal="right" vertical="top"/>
    </xf>
    <xf numFmtId="164" fontId="12" fillId="14" borderId="0" xfId="0" applyFont="1" applyFill="1" applyAlignment="1">
      <alignment/>
    </xf>
    <xf numFmtId="164" fontId="13" fillId="12" borderId="2" xfId="0" applyFont="1" applyFill="1" applyBorder="1" applyAlignment="1">
      <alignment horizontal="right" vertical="top"/>
    </xf>
    <xf numFmtId="164" fontId="13" fillId="12" borderId="2" xfId="0" applyFont="1" applyFill="1" applyBorder="1" applyAlignment="1">
      <alignment horizontal="right" vertical="top" wrapText="1"/>
    </xf>
    <xf numFmtId="164" fontId="15" fillId="0" borderId="0" xfId="0" applyFont="1" applyFill="1" applyAlignment="1">
      <alignment horizontal="center"/>
    </xf>
    <xf numFmtId="164" fontId="16" fillId="0" borderId="0" xfId="0" applyFont="1" applyAlignment="1">
      <alignment wrapText="1"/>
    </xf>
    <xf numFmtId="165" fontId="16" fillId="0" borderId="0" xfId="0" applyNumberFormat="1" applyFont="1" applyAlignment="1">
      <alignment horizontal="right"/>
    </xf>
    <xf numFmtId="165" fontId="16" fillId="0" borderId="0" xfId="0" applyNumberFormat="1" applyFont="1" applyAlignment="1">
      <alignment horizontal="center" vertical="center"/>
    </xf>
    <xf numFmtId="164" fontId="16" fillId="0" borderId="0" xfId="0" applyFont="1" applyAlignment="1">
      <alignment horizontal="center" vertical="center"/>
    </xf>
    <xf numFmtId="164" fontId="16" fillId="0" borderId="0" xfId="0" applyFont="1" applyAlignment="1">
      <alignment/>
    </xf>
    <xf numFmtId="164" fontId="15" fillId="0" borderId="0" xfId="0" applyFont="1" applyFill="1" applyBorder="1" applyAlignment="1">
      <alignment horizontal="center"/>
    </xf>
    <xf numFmtId="164" fontId="17" fillId="0" borderId="2" xfId="0" applyFont="1" applyBorder="1" applyAlignment="1">
      <alignment wrapText="1"/>
    </xf>
    <xf numFmtId="164" fontId="17" fillId="0" borderId="2" xfId="0" applyFont="1" applyBorder="1" applyAlignment="1">
      <alignment horizontal="center" vertical="center" wrapText="1"/>
    </xf>
    <xf numFmtId="165" fontId="16" fillId="0" borderId="0" xfId="0" applyNumberFormat="1" applyFont="1" applyFill="1" applyAlignment="1">
      <alignment horizontal="center" vertical="center"/>
    </xf>
    <xf numFmtId="164" fontId="16" fillId="0" borderId="0" xfId="0" applyFont="1" applyFill="1" applyAlignment="1">
      <alignment horizontal="center" vertical="center"/>
    </xf>
    <xf numFmtId="164" fontId="15" fillId="0" borderId="0" xfId="0" applyFont="1" applyFill="1" applyAlignment="1">
      <alignment horizontal="center" vertical="center"/>
    </xf>
    <xf numFmtId="165" fontId="18" fillId="0" borderId="2" xfId="0" applyNumberFormat="1" applyFont="1" applyFill="1" applyBorder="1" applyAlignment="1">
      <alignment horizontal="center" vertical="center" wrapText="1"/>
    </xf>
    <xf numFmtId="165" fontId="15" fillId="9" borderId="2" xfId="0" applyNumberFormat="1" applyFont="1" applyFill="1" applyBorder="1" applyAlignment="1">
      <alignment horizontal="center" vertical="center" wrapText="1"/>
    </xf>
    <xf numFmtId="164" fontId="15" fillId="0" borderId="0" xfId="0" applyFont="1" applyFill="1" applyAlignment="1">
      <alignment horizontal="center" vertical="center" wrapText="1"/>
    </xf>
    <xf numFmtId="164" fontId="15" fillId="0" borderId="2" xfId="0" applyFont="1" applyFill="1" applyBorder="1" applyAlignment="1">
      <alignment horizontal="left" vertical="center"/>
    </xf>
    <xf numFmtId="164" fontId="16" fillId="0" borderId="2" xfId="0" applyFont="1" applyFill="1" applyBorder="1" applyAlignment="1">
      <alignment horizontal="center" vertical="center"/>
    </xf>
    <xf numFmtId="165" fontId="16" fillId="9" borderId="2" xfId="0" applyNumberFormat="1" applyFont="1" applyFill="1" applyBorder="1" applyAlignment="1">
      <alignment horizontal="center" vertical="center" wrapText="1"/>
    </xf>
    <xf numFmtId="165" fontId="15" fillId="0" borderId="2" xfId="0" applyNumberFormat="1" applyFont="1" applyBorder="1" applyAlignment="1">
      <alignment horizontal="center" vertical="center" wrapText="1"/>
    </xf>
    <xf numFmtId="164" fontId="16" fillId="0" borderId="0" xfId="0" applyFont="1" applyAlignment="1">
      <alignment horizontal="center" vertical="center" wrapText="1"/>
    </xf>
    <xf numFmtId="164" fontId="15" fillId="9" borderId="2" xfId="0" applyFont="1" applyFill="1" applyBorder="1" applyAlignment="1">
      <alignment horizontal="left" vertical="center"/>
    </xf>
    <xf numFmtId="164" fontId="16" fillId="9" borderId="2" xfId="0" applyFont="1" applyFill="1" applyBorder="1" applyAlignment="1">
      <alignment horizontal="center" vertical="center"/>
    </xf>
    <xf numFmtId="164" fontId="15" fillId="0" borderId="2" xfId="0" applyFont="1" applyBorder="1" applyAlignment="1">
      <alignment horizontal="center" vertical="center" wrapText="1"/>
    </xf>
    <xf numFmtId="165" fontId="18" fillId="0" borderId="2" xfId="0" applyNumberFormat="1" applyFont="1" applyBorder="1" applyAlignment="1">
      <alignment horizontal="center" vertical="center" wrapText="1"/>
    </xf>
    <xf numFmtId="164" fontId="15" fillId="0" borderId="0" xfId="0" applyFont="1" applyFill="1" applyAlignment="1">
      <alignment horizontal="center" vertical="top" wrapText="1"/>
    </xf>
    <xf numFmtId="164" fontId="15" fillId="0" borderId="2" xfId="0" applyFont="1" applyBorder="1" applyAlignment="1">
      <alignment wrapText="1"/>
    </xf>
    <xf numFmtId="165" fontId="17" fillId="0" borderId="2" xfId="0" applyNumberFormat="1" applyFont="1" applyBorder="1" applyAlignment="1">
      <alignment horizontal="right" vertical="center"/>
    </xf>
    <xf numFmtId="165" fontId="15" fillId="0" borderId="2" xfId="0" applyNumberFormat="1" applyFont="1" applyBorder="1" applyAlignment="1">
      <alignment horizontal="center" vertical="center"/>
    </xf>
    <xf numFmtId="164" fontId="15" fillId="0" borderId="0" xfId="0" applyFont="1" applyAlignment="1">
      <alignment horizontal="left" vertical="top" wrapText="1"/>
    </xf>
    <xf numFmtId="164" fontId="15" fillId="0" borderId="2" xfId="25" applyNumberFormat="1" applyFont="1" applyFill="1" applyBorder="1" applyProtection="1">
      <alignment horizontal="left"/>
      <protection/>
    </xf>
    <xf numFmtId="164" fontId="16" fillId="0" borderId="2" xfId="25" applyNumberFormat="1" applyFont="1" applyFill="1" applyBorder="1" applyAlignment="1" applyProtection="1">
      <alignment horizontal="left" vertical="top"/>
      <protection/>
    </xf>
    <xf numFmtId="165" fontId="18" fillId="0" borderId="2" xfId="38" applyNumberFormat="1" applyFont="1" applyFill="1" applyBorder="1" applyAlignment="1" applyProtection="1">
      <alignment horizontal="right" vertical="top"/>
      <protection/>
    </xf>
    <xf numFmtId="165" fontId="16" fillId="9" borderId="2" xfId="38" applyNumberFormat="1" applyFont="1" applyFill="1" applyBorder="1" applyAlignment="1" applyProtection="1">
      <alignment horizontal="center" vertical="center"/>
      <protection locked="0"/>
    </xf>
    <xf numFmtId="165" fontId="16" fillId="15" borderId="2" xfId="0" applyNumberFormat="1" applyFont="1" applyFill="1" applyBorder="1" applyAlignment="1" applyProtection="1">
      <alignment horizontal="center" vertical="center"/>
      <protection/>
    </xf>
    <xf numFmtId="166" fontId="16" fillId="10" borderId="2" xfId="0" applyNumberFormat="1" applyFont="1" applyFill="1" applyBorder="1" applyAlignment="1" applyProtection="1">
      <alignment horizontal="center" vertical="center"/>
      <protection/>
    </xf>
    <xf numFmtId="165" fontId="16" fillId="9" borderId="2" xfId="0" applyNumberFormat="1" applyFont="1" applyFill="1" applyBorder="1" applyAlignment="1" applyProtection="1">
      <alignment horizontal="center" vertical="center"/>
      <protection locked="0"/>
    </xf>
    <xf numFmtId="165" fontId="16" fillId="0" borderId="2" xfId="0" applyNumberFormat="1" applyFont="1" applyFill="1" applyBorder="1" applyAlignment="1" applyProtection="1">
      <alignment horizontal="center" vertical="center"/>
      <protection locked="0"/>
    </xf>
    <xf numFmtId="164" fontId="16" fillId="0" borderId="0" xfId="0" applyFont="1" applyFill="1" applyAlignment="1">
      <alignment/>
    </xf>
    <xf numFmtId="164" fontId="16" fillId="0" borderId="2" xfId="25" applyNumberFormat="1" applyFont="1" applyFill="1" applyBorder="1" applyProtection="1">
      <alignment horizontal="left"/>
      <protection/>
    </xf>
    <xf numFmtId="164" fontId="16" fillId="0" borderId="2" xfId="25" applyNumberFormat="1" applyFont="1" applyFill="1" applyBorder="1" applyAlignment="1" applyProtection="1">
      <alignment horizontal="right"/>
      <protection/>
    </xf>
    <xf numFmtId="165" fontId="17" fillId="0" borderId="2" xfId="0" applyNumberFormat="1" applyFont="1" applyFill="1" applyBorder="1" applyAlignment="1">
      <alignment horizontal="right"/>
    </xf>
    <xf numFmtId="165" fontId="15" fillId="9" borderId="2" xfId="0" applyNumberFormat="1" applyFont="1" applyFill="1" applyBorder="1" applyAlignment="1" applyProtection="1">
      <alignment horizontal="center" vertical="center"/>
      <protection/>
    </xf>
    <xf numFmtId="165" fontId="15" fillId="15" borderId="2" xfId="0" applyNumberFormat="1" applyFont="1" applyFill="1" applyBorder="1" applyAlignment="1" applyProtection="1">
      <alignment horizontal="center" vertical="center"/>
      <protection/>
    </xf>
    <xf numFmtId="164" fontId="15" fillId="0" borderId="2" xfId="0" applyFont="1" applyFill="1" applyBorder="1" applyAlignment="1" applyProtection="1">
      <alignment horizontal="center" vertical="center"/>
      <protection/>
    </xf>
    <xf numFmtId="166" fontId="15" fillId="0" borderId="2" xfId="0" applyNumberFormat="1" applyFont="1" applyFill="1" applyBorder="1" applyAlignment="1" applyProtection="1">
      <alignment horizontal="center" vertical="center"/>
      <protection/>
    </xf>
    <xf numFmtId="164" fontId="15" fillId="11" borderId="2" xfId="0" applyFont="1" applyFill="1" applyBorder="1" applyAlignment="1" applyProtection="1">
      <alignment horizontal="center" vertical="center"/>
      <protection/>
    </xf>
    <xf numFmtId="166" fontId="15" fillId="11" borderId="2" xfId="0" applyNumberFormat="1" applyFont="1" applyFill="1" applyBorder="1" applyAlignment="1" applyProtection="1">
      <alignment horizontal="center" vertical="center"/>
      <protection/>
    </xf>
    <xf numFmtId="165" fontId="15" fillId="9" borderId="2" xfId="38" applyNumberFormat="1" applyFont="1" applyFill="1" applyBorder="1" applyAlignment="1" applyProtection="1">
      <alignment horizontal="center" vertical="center"/>
      <protection locked="0"/>
    </xf>
    <xf numFmtId="165" fontId="15" fillId="9" borderId="2" xfId="0" applyNumberFormat="1" applyFont="1" applyFill="1" applyBorder="1" applyAlignment="1" applyProtection="1">
      <alignment horizontal="center" vertical="center"/>
      <protection locked="0"/>
    </xf>
    <xf numFmtId="164" fontId="0" fillId="0" borderId="2" xfId="0" applyFill="1" applyBorder="1" applyAlignment="1" applyProtection="1">
      <alignment/>
      <protection locked="0"/>
    </xf>
    <xf numFmtId="165" fontId="16" fillId="2" borderId="2" xfId="0" applyNumberFormat="1" applyFont="1" applyFill="1" applyBorder="1" applyAlignment="1" applyProtection="1">
      <alignment horizontal="center" vertical="center"/>
      <protection/>
    </xf>
    <xf numFmtId="166" fontId="16" fillId="2" borderId="2" xfId="0" applyNumberFormat="1" applyFont="1" applyFill="1" applyBorder="1" applyAlignment="1" applyProtection="1">
      <alignment horizontal="center" vertical="center"/>
      <protection/>
    </xf>
    <xf numFmtId="165" fontId="15" fillId="11" borderId="2" xfId="0" applyNumberFormat="1" applyFont="1" applyFill="1" applyBorder="1" applyAlignment="1" applyProtection="1">
      <alignment horizontal="center" vertical="center"/>
      <protection/>
    </xf>
    <xf numFmtId="165" fontId="15" fillId="9" borderId="2" xfId="38" applyNumberFormat="1" applyFont="1" applyFill="1" applyBorder="1" applyAlignment="1" applyProtection="1">
      <alignment horizontal="center" vertical="center"/>
      <protection/>
    </xf>
    <xf numFmtId="165" fontId="15" fillId="0" borderId="2" xfId="0" applyNumberFormat="1" applyFont="1" applyFill="1" applyBorder="1" applyAlignment="1" applyProtection="1">
      <alignment horizontal="center" vertical="center"/>
      <protection/>
    </xf>
    <xf numFmtId="164" fontId="0" fillId="15" borderId="0" xfId="0" applyFill="1" applyAlignment="1" applyProtection="1">
      <alignment/>
      <protection/>
    </xf>
    <xf numFmtId="164" fontId="15" fillId="16" borderId="2" xfId="25" applyNumberFormat="1" applyFont="1" applyFill="1" applyBorder="1" applyProtection="1">
      <alignment horizontal="left"/>
      <protection/>
    </xf>
    <xf numFmtId="164" fontId="16" fillId="16" borderId="2" xfId="25" applyNumberFormat="1" applyFont="1" applyFill="1" applyBorder="1" applyAlignment="1" applyProtection="1">
      <alignment horizontal="right"/>
      <protection/>
    </xf>
    <xf numFmtId="165" fontId="17" fillId="16" borderId="2" xfId="0" applyNumberFormat="1" applyFont="1" applyFill="1" applyBorder="1" applyAlignment="1">
      <alignment horizontal="right"/>
    </xf>
    <xf numFmtId="165" fontId="17" fillId="16" borderId="2" xfId="0" applyNumberFormat="1" applyFont="1" applyFill="1" applyBorder="1" applyAlignment="1" applyProtection="1">
      <alignment horizontal="right"/>
      <protection locked="0"/>
    </xf>
    <xf numFmtId="165" fontId="16" fillId="16" borderId="2" xfId="0" applyNumberFormat="1" applyFont="1" applyFill="1" applyBorder="1" applyAlignment="1" applyProtection="1">
      <alignment horizontal="center" vertical="center"/>
      <protection locked="0"/>
    </xf>
    <xf numFmtId="164" fontId="15" fillId="0" borderId="2" xfId="37" applyNumberFormat="1" applyFont="1" applyFill="1" applyBorder="1" applyProtection="1">
      <alignment horizontal="left"/>
      <protection/>
    </xf>
    <xf numFmtId="165" fontId="15" fillId="0" borderId="2" xfId="0" applyNumberFormat="1" applyFont="1" applyFill="1" applyBorder="1" applyAlignment="1" applyProtection="1">
      <alignment horizontal="center" vertical="center"/>
      <protection locked="0"/>
    </xf>
    <xf numFmtId="164" fontId="0" fillId="0" borderId="0" xfId="0" applyAlignment="1" applyProtection="1">
      <alignment/>
      <protection locked="0"/>
    </xf>
    <xf numFmtId="166" fontId="16" fillId="0" borderId="2" xfId="0" applyNumberFormat="1" applyFont="1" applyFill="1" applyBorder="1" applyAlignment="1" applyProtection="1">
      <alignment horizontal="center" vertical="center"/>
      <protection locked="0"/>
    </xf>
    <xf numFmtId="166" fontId="16" fillId="9" borderId="2" xfId="0" applyNumberFormat="1" applyFont="1" applyFill="1" applyBorder="1" applyAlignment="1" applyProtection="1">
      <alignment horizontal="center" vertical="center"/>
      <protection locked="0"/>
    </xf>
    <xf numFmtId="165" fontId="18" fillId="0" borderId="2" xfId="0" applyNumberFormat="1" applyFont="1" applyFill="1" applyBorder="1" applyAlignment="1">
      <alignment horizontal="right" vertical="top"/>
    </xf>
    <xf numFmtId="165" fontId="16" fillId="0" borderId="2" xfId="38" applyNumberFormat="1" applyFont="1" applyFill="1" applyBorder="1" applyAlignment="1" applyProtection="1">
      <alignment horizontal="center" vertical="center"/>
      <protection locked="0"/>
    </xf>
    <xf numFmtId="164" fontId="15" fillId="0" borderId="2" xfId="25" applyNumberFormat="1" applyFont="1" applyFill="1" applyBorder="1" applyAlignment="1" applyProtection="1">
      <alignment horizontal="right"/>
      <protection/>
    </xf>
    <xf numFmtId="165" fontId="17" fillId="0" borderId="2" xfId="25" applyNumberFormat="1" applyFont="1" applyFill="1" applyBorder="1" applyAlignment="1" applyProtection="1">
      <alignment horizontal="right"/>
      <protection/>
    </xf>
    <xf numFmtId="165" fontId="15" fillId="9" borderId="2" xfId="25" applyNumberFormat="1" applyFont="1" applyFill="1" applyBorder="1" applyAlignment="1" applyProtection="1">
      <alignment horizontal="center" vertical="center"/>
      <protection/>
    </xf>
    <xf numFmtId="165" fontId="15" fillId="0" borderId="2" xfId="25" applyNumberFormat="1" applyFont="1" applyFill="1" applyBorder="1" applyAlignment="1" applyProtection="1">
      <alignment horizontal="center" vertical="center"/>
      <protection/>
    </xf>
    <xf numFmtId="166" fontId="15" fillId="0" borderId="2" xfId="25" applyNumberFormat="1" applyFont="1" applyFill="1" applyBorder="1" applyAlignment="1" applyProtection="1">
      <alignment horizontal="center" vertical="center"/>
      <protection/>
    </xf>
    <xf numFmtId="165" fontId="15" fillId="11" borderId="2" xfId="25" applyNumberFormat="1" applyFont="1" applyFill="1" applyBorder="1" applyAlignment="1" applyProtection="1">
      <alignment horizontal="center" vertical="center"/>
      <protection/>
    </xf>
    <xf numFmtId="166" fontId="15" fillId="11" borderId="2" xfId="25" applyNumberFormat="1" applyFont="1" applyFill="1" applyBorder="1" applyAlignment="1" applyProtection="1">
      <alignment horizontal="center" vertical="center"/>
      <protection/>
    </xf>
    <xf numFmtId="164" fontId="16" fillId="0" borderId="2" xfId="37" applyNumberFormat="1" applyFont="1" applyFill="1" applyBorder="1" applyAlignment="1" applyProtection="1">
      <alignment horizontal="left" vertical="top"/>
      <protection/>
    </xf>
    <xf numFmtId="165" fontId="16" fillId="17" borderId="4" xfId="0" applyNumberFormat="1" applyFont="1" applyFill="1" applyBorder="1" applyAlignment="1" applyProtection="1">
      <alignment horizontal="center" vertical="center"/>
      <protection/>
    </xf>
    <xf numFmtId="166" fontId="16" fillId="10" borderId="2" xfId="38" applyNumberFormat="1" applyFont="1" applyFill="1" applyBorder="1" applyAlignment="1" applyProtection="1">
      <alignment horizontal="center" vertical="center"/>
      <protection/>
    </xf>
    <xf numFmtId="165" fontId="16" fillId="17" borderId="2" xfId="0" applyNumberFormat="1" applyFont="1" applyFill="1" applyBorder="1" applyAlignment="1" applyProtection="1">
      <alignment horizontal="center" vertical="center"/>
      <protection/>
    </xf>
    <xf numFmtId="164" fontId="19" fillId="0" borderId="2" xfId="0" applyFont="1" applyFill="1" applyBorder="1" applyAlignment="1">
      <alignment/>
    </xf>
    <xf numFmtId="164" fontId="15" fillId="0" borderId="0" xfId="0" applyFont="1" applyFill="1" applyAlignment="1">
      <alignment/>
    </xf>
    <xf numFmtId="164" fontId="16" fillId="0" borderId="2" xfId="0" applyFont="1" applyBorder="1" applyAlignment="1">
      <alignment/>
    </xf>
    <xf numFmtId="164" fontId="16" fillId="9" borderId="2" xfId="0" applyFont="1" applyFill="1" applyBorder="1" applyAlignment="1" applyProtection="1">
      <alignment horizontal="center" vertical="center"/>
      <protection locked="0"/>
    </xf>
    <xf numFmtId="164" fontId="16" fillId="0" borderId="2" xfId="0" applyFont="1" applyFill="1" applyBorder="1" applyAlignment="1" applyProtection="1">
      <alignment horizontal="center" vertical="center"/>
      <protection locked="0"/>
    </xf>
    <xf numFmtId="164" fontId="16" fillId="17" borderId="2" xfId="0" applyFont="1" applyFill="1" applyBorder="1" applyAlignment="1" applyProtection="1">
      <alignment horizontal="center" vertical="center"/>
      <protection/>
    </xf>
    <xf numFmtId="165" fontId="18" fillId="0" borderId="2" xfId="34" applyNumberFormat="1" applyFont="1" applyFill="1" applyBorder="1" applyAlignment="1" applyProtection="1">
      <alignment horizontal="right" vertical="top"/>
      <protection/>
    </xf>
    <xf numFmtId="165" fontId="16" fillId="9" borderId="2" xfId="34" applyNumberFormat="1" applyFont="1" applyFill="1" applyBorder="1" applyAlignment="1" applyProtection="1">
      <alignment horizontal="center" vertical="center"/>
      <protection locked="0"/>
    </xf>
    <xf numFmtId="165" fontId="20" fillId="18" borderId="2" xfId="0" applyNumberFormat="1" applyFont="1" applyFill="1" applyBorder="1" applyAlignment="1" applyProtection="1">
      <alignment horizontal="center" vertical="center"/>
      <protection/>
    </xf>
    <xf numFmtId="164" fontId="21" fillId="0" borderId="0" xfId="0" applyFont="1" applyFill="1" applyAlignment="1">
      <alignment horizontal="center"/>
    </xf>
    <xf numFmtId="164" fontId="21" fillId="0" borderId="2" xfId="37" applyNumberFormat="1" applyFont="1" applyFill="1" applyBorder="1" applyAlignment="1" applyProtection="1">
      <alignment horizontal="right" vertical="top"/>
      <protection/>
    </xf>
    <xf numFmtId="164" fontId="22" fillId="0" borderId="0" xfId="0" applyFont="1" applyAlignment="1">
      <alignment/>
    </xf>
    <xf numFmtId="165" fontId="23" fillId="0" borderId="2" xfId="34" applyNumberFormat="1" applyFont="1" applyFill="1" applyBorder="1" applyAlignment="1" applyProtection="1">
      <alignment horizontal="right" vertical="top"/>
      <protection/>
    </xf>
    <xf numFmtId="165" fontId="21" fillId="9" borderId="2" xfId="34" applyNumberFormat="1" applyFont="1" applyFill="1" applyBorder="1" applyAlignment="1" applyProtection="1">
      <alignment horizontal="center" vertical="center"/>
      <protection/>
    </xf>
    <xf numFmtId="165" fontId="21" fillId="0" borderId="2" xfId="25" applyNumberFormat="1" applyFont="1" applyFill="1" applyBorder="1" applyAlignment="1" applyProtection="1">
      <alignment horizontal="center" vertical="center"/>
      <protection/>
    </xf>
    <xf numFmtId="166" fontId="21" fillId="0" borderId="2" xfId="0" applyNumberFormat="1" applyFont="1" applyFill="1" applyBorder="1" applyAlignment="1" applyProtection="1">
      <alignment horizontal="center" vertical="center"/>
      <protection/>
    </xf>
    <xf numFmtId="165" fontId="21" fillId="0" borderId="2" xfId="0" applyNumberFormat="1" applyFont="1" applyFill="1" applyBorder="1" applyAlignment="1" applyProtection="1">
      <alignment horizontal="center" vertical="center"/>
      <protection/>
    </xf>
    <xf numFmtId="164" fontId="21" fillId="0" borderId="2" xfId="0" applyNumberFormat="1" applyFont="1" applyFill="1" applyBorder="1" applyAlignment="1" applyProtection="1">
      <alignment horizontal="center" vertical="center"/>
      <protection/>
    </xf>
    <xf numFmtId="164" fontId="21" fillId="0" borderId="0" xfId="0" applyFont="1" applyFill="1" applyAlignment="1">
      <alignment/>
    </xf>
    <xf numFmtId="165" fontId="15" fillId="9" borderId="2" xfId="25" applyNumberFormat="1" applyFont="1" applyFill="1" applyBorder="1" applyAlignment="1" applyProtection="1">
      <alignment horizontal="center" vertical="center"/>
      <protection locked="0"/>
    </xf>
    <xf numFmtId="164" fontId="16" fillId="0" borderId="2" xfId="25" applyNumberFormat="1" applyFont="1" applyFill="1" applyBorder="1" applyAlignment="1" applyProtection="1">
      <alignment horizontal="left" vertical="top" wrapText="1"/>
      <protection/>
    </xf>
    <xf numFmtId="165" fontId="18" fillId="0" borderId="2" xfId="38" applyNumberFormat="1" applyFont="1" applyFill="1" applyBorder="1" applyAlignment="1" applyProtection="1">
      <alignment horizontal="right" vertical="top" wrapText="1"/>
      <protection/>
    </xf>
    <xf numFmtId="165" fontId="16" fillId="9" borderId="2" xfId="38" applyNumberFormat="1" applyFont="1" applyFill="1" applyBorder="1" applyAlignment="1" applyProtection="1">
      <alignment horizontal="center" vertical="center" wrapText="1"/>
      <protection locked="0"/>
    </xf>
    <xf numFmtId="165" fontId="16" fillId="9" borderId="4" xfId="0" applyNumberFormat="1" applyFont="1" applyFill="1" applyBorder="1" applyAlignment="1" applyProtection="1">
      <alignment horizontal="center" vertical="center"/>
      <protection locked="0"/>
    </xf>
    <xf numFmtId="165" fontId="16" fillId="0" borderId="4" xfId="0" applyNumberFormat="1" applyFont="1" applyFill="1" applyBorder="1" applyAlignment="1" applyProtection="1">
      <alignment horizontal="center" vertical="center"/>
      <protection locked="0"/>
    </xf>
    <xf numFmtId="164" fontId="21" fillId="0" borderId="2" xfId="25" applyNumberFormat="1" applyFont="1" applyFill="1" applyBorder="1" applyAlignment="1" applyProtection="1">
      <alignment horizontal="left" vertical="top"/>
      <protection/>
    </xf>
    <xf numFmtId="165" fontId="23" fillId="0" borderId="2" xfId="38" applyNumberFormat="1" applyFont="1" applyFill="1" applyBorder="1" applyAlignment="1" applyProtection="1">
      <alignment horizontal="right" vertical="top"/>
      <protection/>
    </xf>
    <xf numFmtId="165" fontId="21" fillId="9" borderId="2" xfId="38" applyNumberFormat="1" applyFont="1" applyFill="1" applyBorder="1" applyAlignment="1" applyProtection="1">
      <alignment horizontal="center" vertical="center"/>
      <protection/>
    </xf>
    <xf numFmtId="165" fontId="21" fillId="0" borderId="4" xfId="0" applyNumberFormat="1" applyFont="1" applyFill="1" applyBorder="1" applyAlignment="1" applyProtection="1">
      <alignment horizontal="center" vertical="center"/>
      <protection/>
    </xf>
    <xf numFmtId="164" fontId="21" fillId="0" borderId="4" xfId="0" applyNumberFormat="1" applyFont="1" applyFill="1" applyBorder="1" applyAlignment="1" applyProtection="1">
      <alignment horizontal="center" vertical="center"/>
      <protection/>
    </xf>
    <xf numFmtId="166" fontId="21" fillId="0" borderId="4" xfId="0" applyNumberFormat="1" applyFont="1" applyFill="1" applyBorder="1" applyAlignment="1" applyProtection="1">
      <alignment horizontal="center" vertical="center"/>
      <protection/>
    </xf>
    <xf numFmtId="164" fontId="15" fillId="0" borderId="2" xfId="37" applyNumberFormat="1" applyFont="1" applyFill="1" applyBorder="1" applyAlignment="1" applyProtection="1">
      <alignment horizontal="right"/>
      <protection/>
    </xf>
    <xf numFmtId="165" fontId="17" fillId="0" borderId="2" xfId="34" applyNumberFormat="1" applyFont="1" applyFill="1" applyBorder="1" applyAlignment="1" applyProtection="1">
      <alignment horizontal="right"/>
      <protection/>
    </xf>
    <xf numFmtId="165" fontId="15" fillId="9" borderId="2" xfId="34" applyNumberFormat="1" applyFont="1" applyFill="1" applyBorder="1" applyAlignment="1" applyProtection="1">
      <alignment horizontal="center" vertical="center"/>
      <protection/>
    </xf>
    <xf numFmtId="165" fontId="15" fillId="11" borderId="2" xfId="34" applyNumberFormat="1" applyFont="1" applyFill="1" applyBorder="1" applyAlignment="1" applyProtection="1">
      <alignment horizontal="center" vertical="center"/>
      <protection/>
    </xf>
    <xf numFmtId="166" fontId="15" fillId="9" borderId="2" xfId="25" applyNumberFormat="1" applyFont="1" applyFill="1" applyBorder="1" applyAlignment="1" applyProtection="1">
      <alignment horizontal="center" vertical="center"/>
      <protection/>
    </xf>
    <xf numFmtId="164" fontId="16" fillId="0" borderId="2" xfId="25" applyNumberFormat="1" applyFont="1" applyFill="1" applyBorder="1" applyAlignment="1" applyProtection="1">
      <alignment horizontal="left"/>
      <protection/>
    </xf>
    <xf numFmtId="165" fontId="18" fillId="0" borderId="2" xfId="38" applyNumberFormat="1" applyFont="1" applyFill="1" applyBorder="1" applyAlignment="1" applyProtection="1">
      <alignment horizontal="right"/>
      <protection/>
    </xf>
    <xf numFmtId="164" fontId="15" fillId="15" borderId="2" xfId="0" applyFont="1" applyFill="1" applyBorder="1" applyAlignment="1" applyProtection="1">
      <alignment horizontal="center" vertical="center"/>
      <protection/>
    </xf>
    <xf numFmtId="166" fontId="15" fillId="15" borderId="2" xfId="25" applyNumberFormat="1" applyFont="1" applyFill="1" applyBorder="1" applyAlignment="1" applyProtection="1">
      <alignment horizontal="center" vertical="center"/>
      <protection/>
    </xf>
    <xf numFmtId="164" fontId="15" fillId="9" borderId="2" xfId="0" applyFont="1" applyFill="1" applyBorder="1" applyAlignment="1" applyProtection="1">
      <alignment horizontal="center" vertical="center"/>
      <protection/>
    </xf>
    <xf numFmtId="165" fontId="15" fillId="9" borderId="2" xfId="34" applyNumberFormat="1" applyFont="1" applyFill="1" applyBorder="1" applyAlignment="1" applyProtection="1">
      <alignment horizontal="center" vertical="center"/>
      <protection locked="0"/>
    </xf>
    <xf numFmtId="165" fontId="15" fillId="15" borderId="2" xfId="34" applyNumberFormat="1" applyFont="1" applyFill="1" applyBorder="1" applyAlignment="1" applyProtection="1">
      <alignment horizontal="center" vertical="center"/>
      <protection/>
    </xf>
    <xf numFmtId="166" fontId="15" fillId="10" borderId="2" xfId="38" applyNumberFormat="1" applyFont="1" applyFill="1" applyBorder="1" applyAlignment="1" applyProtection="1">
      <alignment horizontal="center" vertical="center"/>
      <protection/>
    </xf>
    <xf numFmtId="165" fontId="15" fillId="2" borderId="2" xfId="34" applyNumberFormat="1" applyFont="1" applyFill="1" applyBorder="1" applyAlignment="1" applyProtection="1">
      <alignment horizontal="center" vertical="center"/>
      <protection/>
    </xf>
    <xf numFmtId="166" fontId="15" fillId="2" borderId="2" xfId="25" applyNumberFormat="1" applyFont="1" applyFill="1" applyBorder="1" applyAlignment="1" applyProtection="1">
      <alignment horizontal="center" vertical="center"/>
      <protection/>
    </xf>
    <xf numFmtId="165" fontId="15" fillId="11" borderId="2" xfId="34" applyNumberFormat="1" applyFont="1" applyFill="1" applyBorder="1" applyAlignment="1" applyProtection="1">
      <alignment horizontal="center" vertical="center"/>
      <protection locked="0"/>
    </xf>
    <xf numFmtId="166" fontId="16" fillId="10" borderId="2" xfId="25" applyNumberFormat="1" applyFont="1" applyFill="1" applyBorder="1" applyAlignment="1" applyProtection="1">
      <alignment horizontal="center" vertical="center"/>
      <protection/>
    </xf>
    <xf numFmtId="166" fontId="15" fillId="10" borderId="2" xfId="25" applyNumberFormat="1" applyFont="1" applyFill="1" applyBorder="1" applyAlignment="1" applyProtection="1">
      <alignment horizontal="center" vertical="center"/>
      <protection/>
    </xf>
    <xf numFmtId="165" fontId="15" fillId="2" borderId="2" xfId="38" applyNumberFormat="1" applyFont="1" applyFill="1" applyBorder="1" applyAlignment="1" applyProtection="1">
      <alignment horizontal="center" vertical="center"/>
      <protection/>
    </xf>
    <xf numFmtId="166" fontId="16" fillId="2" borderId="2" xfId="38" applyNumberFormat="1" applyFont="1" applyFill="1" applyBorder="1" applyAlignment="1" applyProtection="1">
      <alignment horizontal="center" vertical="center"/>
      <protection/>
    </xf>
    <xf numFmtId="165" fontId="15" fillId="0" borderId="2" xfId="38" applyNumberFormat="1" applyFont="1" applyFill="1" applyBorder="1" applyAlignment="1" applyProtection="1">
      <alignment horizontal="center" vertical="center"/>
      <protection locked="0"/>
    </xf>
    <xf numFmtId="165" fontId="17" fillId="0" borderId="2" xfId="38" applyNumberFormat="1" applyFont="1" applyFill="1" applyBorder="1" applyAlignment="1" applyProtection="1">
      <alignment horizontal="right"/>
      <protection/>
    </xf>
    <xf numFmtId="165" fontId="15" fillId="2" borderId="2" xfId="0" applyNumberFormat="1" applyFont="1" applyFill="1" applyBorder="1" applyAlignment="1" applyProtection="1">
      <alignment horizontal="center" vertical="center"/>
      <protection/>
    </xf>
    <xf numFmtId="165" fontId="16" fillId="16" borderId="2" xfId="0" applyNumberFormat="1" applyFont="1" applyFill="1" applyBorder="1" applyAlignment="1" applyProtection="1">
      <alignment horizontal="center" vertical="center"/>
      <protection/>
    </xf>
    <xf numFmtId="164" fontId="16" fillId="0" borderId="2" xfId="0" applyFont="1" applyFill="1" applyBorder="1" applyAlignment="1">
      <alignment horizontal="left" vertical="top"/>
    </xf>
    <xf numFmtId="165" fontId="15" fillId="0" borderId="2" xfId="34" applyNumberFormat="1" applyFont="1" applyFill="1" applyBorder="1" applyAlignment="1" applyProtection="1">
      <alignment horizontal="center" vertical="center"/>
      <protection locked="0"/>
    </xf>
    <xf numFmtId="166" fontId="15" fillId="9" borderId="2" xfId="34" applyNumberFormat="1" applyFont="1" applyFill="1" applyBorder="1" applyAlignment="1" applyProtection="1">
      <alignment horizontal="center" vertical="center"/>
      <protection/>
    </xf>
    <xf numFmtId="166" fontId="15" fillId="2" borderId="2" xfId="34" applyNumberFormat="1" applyFont="1" applyFill="1" applyBorder="1" applyAlignment="1" applyProtection="1">
      <alignment horizontal="center" vertical="center"/>
      <protection/>
    </xf>
    <xf numFmtId="164" fontId="0" fillId="0" borderId="2" xfId="0" applyBorder="1" applyAlignment="1">
      <alignment/>
    </xf>
    <xf numFmtId="164" fontId="16" fillId="16" borderId="0" xfId="0" applyFont="1" applyFill="1" applyAlignment="1">
      <alignment wrapText="1"/>
    </xf>
    <xf numFmtId="165" fontId="18" fillId="16" borderId="0" xfId="0" applyNumberFormat="1" applyFont="1" applyFill="1" applyAlignment="1">
      <alignment horizontal="right"/>
    </xf>
    <xf numFmtId="165" fontId="18" fillId="16" borderId="0" xfId="0" applyNumberFormat="1" applyFont="1" applyFill="1" applyAlignment="1" applyProtection="1">
      <alignment horizontal="right"/>
      <protection locked="0"/>
    </xf>
    <xf numFmtId="165" fontId="16" fillId="16" borderId="0" xfId="0" applyNumberFormat="1" applyFont="1" applyFill="1" applyAlignment="1" applyProtection="1">
      <alignment horizontal="center" vertical="center"/>
      <protection locked="0"/>
    </xf>
    <xf numFmtId="164" fontId="16" fillId="16" borderId="0" xfId="0" applyFont="1" applyFill="1" applyAlignment="1" applyProtection="1">
      <alignment horizontal="center" vertical="center"/>
      <protection locked="0"/>
    </xf>
    <xf numFmtId="164" fontId="16" fillId="0" borderId="2" xfId="0" applyFont="1" applyBorder="1" applyAlignment="1">
      <alignment wrapText="1"/>
    </xf>
    <xf numFmtId="165" fontId="17" fillId="0" borderId="2" xfId="0" applyNumberFormat="1" applyFont="1" applyBorder="1" applyAlignment="1">
      <alignment horizontal="right"/>
    </xf>
    <xf numFmtId="165" fontId="16" fillId="0" borderId="2" xfId="0" applyNumberFormat="1" applyFont="1" applyFill="1" applyBorder="1" applyAlignment="1" applyProtection="1">
      <alignment horizontal="center" vertical="center"/>
      <protection/>
    </xf>
    <xf numFmtId="166" fontId="16" fillId="0" borderId="2" xfId="0" applyNumberFormat="1" applyFont="1" applyFill="1" applyBorder="1" applyAlignment="1" applyProtection="1">
      <alignment horizontal="center" vertical="center"/>
      <protection/>
    </xf>
    <xf numFmtId="165" fontId="18" fillId="0" borderId="2" xfId="0" applyNumberFormat="1" applyFont="1" applyBorder="1" applyAlignment="1">
      <alignment horizontal="right"/>
    </xf>
    <xf numFmtId="165" fontId="16" fillId="0" borderId="2" xfId="0" applyNumberFormat="1" applyFont="1" applyBorder="1" applyAlignment="1" applyProtection="1">
      <alignment horizontal="center" vertical="center"/>
      <protection locked="0"/>
    </xf>
    <xf numFmtId="164" fontId="16" fillId="0" borderId="2" xfId="0" applyFont="1" applyBorder="1" applyAlignment="1" applyProtection="1">
      <alignment horizontal="center" vertical="center"/>
      <protection locked="0"/>
    </xf>
  </cellXfs>
  <cellStyles count="26">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Categoria tabella pivot" xfId="25"/>
    <cellStyle name="Error 1" xfId="26"/>
    <cellStyle name="Footnote 1" xfId="27"/>
    <cellStyle name="Good 1" xfId="28"/>
    <cellStyle name="Heading 1 1" xfId="29"/>
    <cellStyle name="Heading 2 1" xfId="30"/>
    <cellStyle name="Heading 3" xfId="31"/>
    <cellStyle name="Neutral 1" xfId="32"/>
    <cellStyle name="Note 1" xfId="33"/>
    <cellStyle name="Risultato tabella pivot" xfId="34"/>
    <cellStyle name="Status 1" xfId="35"/>
    <cellStyle name="Text 1" xfId="36"/>
    <cellStyle name="Titolo tabella pivot" xfId="37"/>
    <cellStyle name="Valore tabella pivot" xfId="38"/>
    <cellStyle name="Warning 1"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CCCCC"/>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66"/>
      <rgbColor rgb="00B2B2B2"/>
      <rgbColor rgb="00003366"/>
      <rgbColor rgb="00339966"/>
      <rgbColor rgb="00111111"/>
      <rgbColor rgb="001C1C1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75" zoomScaleNormal="75" workbookViewId="0" topLeftCell="A1">
      <selection activeCell="B7" activeCellId="1" sqref="E22:E25 B7"/>
    </sheetView>
  </sheetViews>
  <sheetFormatPr defaultColWidth="10.28125" defaultRowHeight="12.75"/>
  <cols>
    <col min="1" max="1" width="16.140625" style="1" customWidth="1"/>
    <col min="2" max="2" width="86.8515625" style="1" customWidth="1"/>
    <col min="3" max="16384" width="11.421875" style="1" customWidth="1"/>
  </cols>
  <sheetData>
    <row r="1" spans="1:2" ht="22.5" customHeight="1">
      <c r="A1" s="2" t="s">
        <v>0</v>
      </c>
      <c r="B1" s="2" t="s">
        <v>0</v>
      </c>
    </row>
    <row r="2" spans="1:2" ht="33" customHeight="1">
      <c r="A2" s="3"/>
      <c r="B2" s="4" t="s">
        <v>1</v>
      </c>
    </row>
    <row r="3" spans="1:2" ht="33" customHeight="1">
      <c r="A3" s="5"/>
      <c r="B3" s="6" t="s">
        <v>2</v>
      </c>
    </row>
    <row r="4" spans="1:2" ht="33" customHeight="1">
      <c r="A4" s="7"/>
      <c r="B4" s="8" t="s">
        <v>3</v>
      </c>
    </row>
    <row r="5" spans="1:2" ht="33" customHeight="1">
      <c r="A5" s="9"/>
      <c r="B5" s="6" t="s">
        <v>4</v>
      </c>
    </row>
    <row r="6" spans="1:2" ht="35.25" customHeight="1">
      <c r="A6" s="10"/>
      <c r="B6" s="11" t="s">
        <v>5</v>
      </c>
    </row>
    <row r="7" ht="387" customHeight="1">
      <c r="B7" s="12" t="s">
        <v>6</v>
      </c>
    </row>
  </sheetData>
  <sheetProtection password="C67C" sheet="1"/>
  <mergeCells count="1">
    <mergeCell ref="A1:B1"/>
  </mergeCells>
  <printOptions/>
  <pageMargins left="0.7875" right="0.7875" top="0.6506944444444445" bottom="0.6499999999999999" header="0.4131944444444444" footer="0.4125"/>
  <pageSetup firstPageNumber="1" useFirstPageNumber="1" fitToHeight="1" fitToWidth="1" horizontalDpi="300" verticalDpi="300" orientation="landscape" paperSize="8"/>
  <headerFooter alignWithMargins="0">
    <oddHeader>&amp;C&amp;A</oddHeader>
    <oddFooter>&amp;CPagina &amp;P</oddFooter>
  </headerFooter>
</worksheet>
</file>

<file path=xl/worksheets/sheet2.xml><?xml version="1.0" encoding="utf-8"?>
<worksheet xmlns="http://schemas.openxmlformats.org/spreadsheetml/2006/main" xmlns:r="http://schemas.openxmlformats.org/officeDocument/2006/relationships">
  <dimension ref="A1:F59"/>
  <sheetViews>
    <sheetView zoomScale="75" zoomScaleNormal="75" workbookViewId="0" topLeftCell="A1">
      <selection activeCell="E63" activeCellId="1" sqref="E22:E25 E63"/>
    </sheetView>
  </sheetViews>
  <sheetFormatPr defaultColWidth="10.28125" defaultRowHeight="12.75"/>
  <cols>
    <col min="1" max="1" width="6.140625" style="13" customWidth="1"/>
    <col min="2" max="2" width="32.00390625" style="13" customWidth="1"/>
    <col min="3" max="3" width="40.57421875" style="13" customWidth="1"/>
    <col min="4" max="4" width="31.8515625" style="13" customWidth="1"/>
    <col min="5" max="5" width="60.28125" style="13" customWidth="1"/>
    <col min="6" max="6" width="26.140625" style="13" customWidth="1"/>
    <col min="7" max="16384" width="11.57421875" style="13" customWidth="1"/>
  </cols>
  <sheetData>
    <row r="1" spans="1:6" ht="45" customHeight="1">
      <c r="A1" s="14"/>
      <c r="B1" s="14" t="s">
        <v>7</v>
      </c>
      <c r="C1" s="14"/>
      <c r="D1" s="14"/>
      <c r="E1" s="14"/>
      <c r="F1" s="15"/>
    </row>
    <row r="2" spans="1:6" ht="22.5">
      <c r="A2" s="14"/>
      <c r="B2" s="16" t="s">
        <v>8</v>
      </c>
      <c r="C2" s="16" t="s">
        <v>9</v>
      </c>
      <c r="D2" s="16" t="s">
        <v>10</v>
      </c>
      <c r="E2" s="14" t="s">
        <v>11</v>
      </c>
      <c r="F2" s="15" t="s">
        <v>12</v>
      </c>
    </row>
    <row r="3" spans="1:6" ht="22.5">
      <c r="A3" s="17">
        <v>1</v>
      </c>
      <c r="B3" s="18" t="s">
        <v>13</v>
      </c>
      <c r="C3" s="18" t="s">
        <v>14</v>
      </c>
      <c r="D3" s="18" t="s">
        <v>14</v>
      </c>
      <c r="E3" s="19" t="s">
        <v>15</v>
      </c>
      <c r="F3" s="20"/>
    </row>
    <row r="4" spans="1:6" ht="22.5">
      <c r="A4" s="21"/>
      <c r="B4" s="22"/>
      <c r="C4" s="18" t="s">
        <v>16</v>
      </c>
      <c r="D4" s="18" t="s">
        <v>16</v>
      </c>
      <c r="E4" s="19" t="s">
        <v>17</v>
      </c>
      <c r="F4" s="20"/>
    </row>
    <row r="5" spans="1:6" ht="22.5">
      <c r="A5" s="17"/>
      <c r="B5" s="18"/>
      <c r="C5" s="18" t="s">
        <v>18</v>
      </c>
      <c r="D5" s="18" t="s">
        <v>18</v>
      </c>
      <c r="E5" s="19" t="s">
        <v>19</v>
      </c>
      <c r="F5" s="20"/>
    </row>
    <row r="6" spans="1:6" ht="22.5">
      <c r="A6" s="17"/>
      <c r="B6" s="18"/>
      <c r="C6" s="18" t="s">
        <v>20</v>
      </c>
      <c r="D6" s="23" t="s">
        <v>21</v>
      </c>
      <c r="E6" s="19" t="s">
        <v>22</v>
      </c>
      <c r="F6" s="20"/>
    </row>
    <row r="7" spans="1:6" ht="22.5">
      <c r="A7" s="24"/>
      <c r="B7" s="25" t="s">
        <v>23</v>
      </c>
      <c r="C7" s="25"/>
      <c r="D7" s="26"/>
      <c r="E7" s="26"/>
      <c r="F7" s="27"/>
    </row>
    <row r="8" spans="1:6" ht="22.5">
      <c r="A8" s="17">
        <v>2</v>
      </c>
      <c r="B8" s="28" t="s">
        <v>24</v>
      </c>
      <c r="C8" s="18" t="s">
        <v>25</v>
      </c>
      <c r="D8" s="23" t="s">
        <v>26</v>
      </c>
      <c r="E8" s="19" t="s">
        <v>26</v>
      </c>
      <c r="F8" s="29"/>
    </row>
    <row r="9" spans="1:6" ht="22.5">
      <c r="A9" s="17"/>
      <c r="B9" s="18"/>
      <c r="C9" s="18" t="s">
        <v>27</v>
      </c>
      <c r="D9" s="23" t="s">
        <v>28</v>
      </c>
      <c r="E9" s="19" t="s">
        <v>29</v>
      </c>
      <c r="F9" s="29"/>
    </row>
    <row r="10" spans="1:6" ht="22.5">
      <c r="A10" s="17"/>
      <c r="B10" s="18"/>
      <c r="C10" s="18" t="s">
        <v>30</v>
      </c>
      <c r="D10" s="23" t="s">
        <v>31</v>
      </c>
      <c r="E10" s="19" t="s">
        <v>32</v>
      </c>
      <c r="F10" s="29"/>
    </row>
    <row r="11" spans="1:6" ht="22.5">
      <c r="A11" s="17"/>
      <c r="B11" s="18"/>
      <c r="C11" s="18" t="s">
        <v>33</v>
      </c>
      <c r="D11" s="23" t="s">
        <v>33</v>
      </c>
      <c r="E11" s="19" t="s">
        <v>34</v>
      </c>
      <c r="F11" s="29"/>
    </row>
    <row r="12" spans="1:6" ht="22.5">
      <c r="A12" s="17"/>
      <c r="B12" s="18"/>
      <c r="C12" s="18" t="s">
        <v>35</v>
      </c>
      <c r="D12" s="23" t="s">
        <v>35</v>
      </c>
      <c r="E12" s="19" t="s">
        <v>35</v>
      </c>
      <c r="F12" s="29"/>
    </row>
    <row r="13" spans="1:6" ht="22.5">
      <c r="A13" s="24"/>
      <c r="B13" s="30" t="s">
        <v>36</v>
      </c>
      <c r="C13" s="25"/>
      <c r="D13" s="26"/>
      <c r="E13" s="26"/>
      <c r="F13" s="27"/>
    </row>
    <row r="14" spans="1:6" ht="22.5">
      <c r="A14" s="17">
        <v>3</v>
      </c>
      <c r="B14" s="28" t="s">
        <v>37</v>
      </c>
      <c r="C14" s="28" t="s">
        <v>38</v>
      </c>
      <c r="D14" s="23" t="s">
        <v>38</v>
      </c>
      <c r="E14" s="19" t="s">
        <v>39</v>
      </c>
      <c r="F14" s="29"/>
    </row>
    <row r="15" spans="1:6" ht="33">
      <c r="A15" s="22"/>
      <c r="B15" s="31" t="s">
        <v>40</v>
      </c>
      <c r="C15" s="28" t="s">
        <v>41</v>
      </c>
      <c r="D15" s="23" t="s">
        <v>42</v>
      </c>
      <c r="E15" s="19" t="s">
        <v>43</v>
      </c>
      <c r="F15" s="29"/>
    </row>
    <row r="16" spans="1:6" ht="22.5">
      <c r="A16" s="17"/>
      <c r="B16" s="28"/>
      <c r="C16" s="28" t="s">
        <v>44</v>
      </c>
      <c r="D16" s="23" t="s">
        <v>44</v>
      </c>
      <c r="E16" s="19" t="s">
        <v>45</v>
      </c>
      <c r="F16" s="29"/>
    </row>
    <row r="17" spans="1:6" ht="22.5">
      <c r="A17" s="17"/>
      <c r="B17" s="28"/>
      <c r="C17" s="28" t="s">
        <v>46</v>
      </c>
      <c r="D17" s="23" t="s">
        <v>47</v>
      </c>
      <c r="E17" s="19" t="s">
        <v>48</v>
      </c>
      <c r="F17" s="29"/>
    </row>
    <row r="18" spans="1:6" ht="22.5">
      <c r="A18" s="17"/>
      <c r="B18" s="32" t="s">
        <v>49</v>
      </c>
      <c r="C18" s="28"/>
      <c r="D18" s="23"/>
      <c r="E18" s="19"/>
      <c r="F18" s="29"/>
    </row>
    <row r="19" spans="1:6" ht="22.5">
      <c r="A19" s="17"/>
      <c r="B19" s="18"/>
      <c r="C19" s="18" t="s">
        <v>50</v>
      </c>
      <c r="D19" s="23" t="s">
        <v>51</v>
      </c>
      <c r="E19" s="19" t="s">
        <v>52</v>
      </c>
      <c r="F19" s="29"/>
    </row>
    <row r="20" spans="1:6" ht="57">
      <c r="A20" s="33"/>
      <c r="B20" s="19"/>
      <c r="C20" s="34" t="s">
        <v>53</v>
      </c>
      <c r="D20" s="19" t="s">
        <v>53</v>
      </c>
      <c r="E20" s="19" t="s">
        <v>54</v>
      </c>
      <c r="F20" s="35"/>
    </row>
    <row r="21" spans="1:6" ht="22.5">
      <c r="A21" s="17"/>
      <c r="B21" s="23"/>
      <c r="C21" s="18" t="s">
        <v>55</v>
      </c>
      <c r="D21" s="23" t="s">
        <v>55</v>
      </c>
      <c r="E21" s="19" t="s">
        <v>56</v>
      </c>
      <c r="F21" s="29"/>
    </row>
    <row r="22" spans="1:6" ht="22.5">
      <c r="A22" s="17"/>
      <c r="B22" s="36" t="s">
        <v>57</v>
      </c>
      <c r="C22" s="18"/>
      <c r="D22" s="23"/>
      <c r="E22" s="19"/>
      <c r="F22" s="29"/>
    </row>
    <row r="23" spans="1:6" ht="22.5">
      <c r="A23" s="24"/>
      <c r="B23" s="30" t="s">
        <v>58</v>
      </c>
      <c r="C23" s="30"/>
      <c r="D23" s="26"/>
      <c r="E23" s="26"/>
      <c r="F23" s="27"/>
    </row>
    <row r="24" spans="1:6" ht="22.5">
      <c r="A24" s="17">
        <v>4</v>
      </c>
      <c r="B24" s="18" t="s">
        <v>59</v>
      </c>
      <c r="C24" s="18" t="s">
        <v>60</v>
      </c>
      <c r="D24" s="23" t="s">
        <v>61</v>
      </c>
      <c r="E24" s="19" t="s">
        <v>62</v>
      </c>
      <c r="F24" s="29"/>
    </row>
    <row r="25" spans="1:6" ht="22.5">
      <c r="A25" s="17"/>
      <c r="B25" s="18"/>
      <c r="C25" s="18" t="s">
        <v>63</v>
      </c>
      <c r="D25" s="23" t="s">
        <v>64</v>
      </c>
      <c r="E25" s="19" t="s">
        <v>65</v>
      </c>
      <c r="F25" s="29"/>
    </row>
    <row r="26" spans="1:6" ht="22.5">
      <c r="A26" s="24"/>
      <c r="B26" s="37" t="s">
        <v>66</v>
      </c>
      <c r="C26" s="37"/>
      <c r="D26" s="38"/>
      <c r="E26" s="38"/>
      <c r="F26" s="27"/>
    </row>
    <row r="27" spans="1:6" ht="22.5">
      <c r="A27" s="24">
        <v>5</v>
      </c>
      <c r="B27" s="30" t="s">
        <v>67</v>
      </c>
      <c r="C27" s="30"/>
      <c r="D27" s="39" t="s">
        <v>68</v>
      </c>
      <c r="E27" s="40" t="s">
        <v>68</v>
      </c>
      <c r="F27" s="27"/>
    </row>
    <row r="28" spans="1:6" ht="22.5">
      <c r="A28" s="17">
        <v>6</v>
      </c>
      <c r="B28" s="28" t="s">
        <v>69</v>
      </c>
      <c r="C28" s="18" t="s">
        <v>70</v>
      </c>
      <c r="D28" s="18" t="s">
        <v>70</v>
      </c>
      <c r="E28" s="34" t="s">
        <v>71</v>
      </c>
      <c r="F28" s="41"/>
    </row>
    <row r="29" spans="1:6" ht="69">
      <c r="A29" s="17"/>
      <c r="B29" s="18"/>
      <c r="C29" s="18" t="s">
        <v>72</v>
      </c>
      <c r="D29" s="34" t="s">
        <v>72</v>
      </c>
      <c r="E29" s="34" t="s">
        <v>73</v>
      </c>
      <c r="F29" s="41"/>
    </row>
    <row r="30" spans="1:6" ht="22.5">
      <c r="A30" s="24"/>
      <c r="B30" s="30" t="s">
        <v>74</v>
      </c>
      <c r="C30" s="39"/>
      <c r="D30" s="42"/>
      <c r="E30" s="42"/>
      <c r="F30" s="27"/>
    </row>
    <row r="31" spans="1:6" ht="22.5">
      <c r="A31" s="17">
        <v>7</v>
      </c>
      <c r="B31" s="28" t="s">
        <v>75</v>
      </c>
      <c r="C31" s="18" t="s">
        <v>76</v>
      </c>
      <c r="D31" s="23" t="s">
        <v>76</v>
      </c>
      <c r="E31" s="34" t="s">
        <v>77</v>
      </c>
      <c r="F31" s="43"/>
    </row>
    <row r="32" spans="1:6" ht="22.5">
      <c r="A32" s="17"/>
      <c r="B32" s="22"/>
      <c r="C32" s="18" t="s">
        <v>78</v>
      </c>
      <c r="D32" s="23" t="s">
        <v>78</v>
      </c>
      <c r="E32" s="34" t="s">
        <v>79</v>
      </c>
      <c r="F32" s="43"/>
    </row>
    <row r="33" spans="1:6" ht="22.5">
      <c r="A33" s="17"/>
      <c r="B33" s="23"/>
      <c r="C33" s="18" t="s">
        <v>80</v>
      </c>
      <c r="D33" s="23" t="s">
        <v>81</v>
      </c>
      <c r="E33" s="34" t="s">
        <v>82</v>
      </c>
      <c r="F33" s="43"/>
    </row>
    <row r="34" spans="1:6" ht="22.5">
      <c r="A34" s="17"/>
      <c r="B34" s="23"/>
      <c r="C34" s="23"/>
      <c r="D34" s="23" t="s">
        <v>83</v>
      </c>
      <c r="E34" s="34" t="s">
        <v>84</v>
      </c>
      <c r="F34" s="43"/>
    </row>
    <row r="35" spans="1:6" ht="22.5">
      <c r="A35" s="17"/>
      <c r="B35" s="23"/>
      <c r="C35" s="23"/>
      <c r="D35" s="23" t="s">
        <v>85</v>
      </c>
      <c r="E35" s="34" t="s">
        <v>86</v>
      </c>
      <c r="F35" s="43"/>
    </row>
    <row r="36" spans="1:6" ht="22.5">
      <c r="A36" s="24"/>
      <c r="B36" s="30" t="s">
        <v>87</v>
      </c>
      <c r="C36" s="39"/>
      <c r="D36" s="26"/>
      <c r="E36" s="26"/>
      <c r="F36" s="27"/>
    </row>
    <row r="37" spans="1:6" ht="22.5">
      <c r="A37" s="17">
        <v>8</v>
      </c>
      <c r="B37" s="18" t="s">
        <v>88</v>
      </c>
      <c r="C37" s="23" t="s">
        <v>89</v>
      </c>
      <c r="D37" s="23" t="s">
        <v>89</v>
      </c>
      <c r="E37" s="19" t="s">
        <v>89</v>
      </c>
      <c r="F37" s="29"/>
    </row>
    <row r="38" spans="1:6" ht="22.5">
      <c r="A38" s="17"/>
      <c r="B38" s="18"/>
      <c r="C38" s="23" t="s">
        <v>90</v>
      </c>
      <c r="D38" s="23" t="s">
        <v>90</v>
      </c>
      <c r="E38" s="34" t="s">
        <v>91</v>
      </c>
      <c r="F38" s="44"/>
    </row>
    <row r="39" spans="1:6" ht="22.5">
      <c r="A39" s="17"/>
      <c r="B39" s="18"/>
      <c r="C39" s="23" t="s">
        <v>92</v>
      </c>
      <c r="D39" s="23" t="s">
        <v>92</v>
      </c>
      <c r="E39" s="34" t="s">
        <v>93</v>
      </c>
      <c r="F39" s="29"/>
    </row>
    <row r="40" spans="1:6" ht="22.5">
      <c r="A40" s="24"/>
      <c r="B40" s="25" t="s">
        <v>94</v>
      </c>
      <c r="C40" s="39"/>
      <c r="D40" s="26"/>
      <c r="E40" s="26"/>
      <c r="F40" s="26"/>
    </row>
    <row r="41" spans="1:6" ht="22.5">
      <c r="A41" s="17">
        <v>9</v>
      </c>
      <c r="B41" s="28" t="s">
        <v>95</v>
      </c>
      <c r="C41" s="23" t="s">
        <v>96</v>
      </c>
      <c r="D41" s="23" t="s">
        <v>96</v>
      </c>
      <c r="E41" s="19"/>
      <c r="F41" s="29"/>
    </row>
    <row r="42" spans="1:6" ht="22.5">
      <c r="A42" s="17"/>
      <c r="B42" s="28"/>
      <c r="C42" s="28" t="s">
        <v>97</v>
      </c>
      <c r="D42" s="23" t="s">
        <v>97</v>
      </c>
      <c r="E42" s="34" t="s">
        <v>98</v>
      </c>
      <c r="F42" s="43"/>
    </row>
    <row r="43" spans="1:6" ht="22.5">
      <c r="A43" s="17"/>
      <c r="B43" s="22"/>
      <c r="C43" s="28" t="s">
        <v>99</v>
      </c>
      <c r="D43" s="23" t="s">
        <v>99</v>
      </c>
      <c r="E43" s="19" t="s">
        <v>100</v>
      </c>
      <c r="F43" s="29"/>
    </row>
    <row r="44" spans="1:6" ht="22.5">
      <c r="A44" s="37"/>
      <c r="B44" s="30" t="s">
        <v>101</v>
      </c>
      <c r="C44" s="39"/>
      <c r="D44" s="26"/>
      <c r="E44" s="26"/>
      <c r="F44" s="27"/>
    </row>
    <row r="45" spans="1:6" ht="22.5">
      <c r="A45" s="17">
        <v>10</v>
      </c>
      <c r="B45" s="28" t="s">
        <v>102</v>
      </c>
      <c r="C45" s="28" t="s">
        <v>103</v>
      </c>
      <c r="D45" s="23" t="s">
        <v>104</v>
      </c>
      <c r="E45" s="19"/>
      <c r="F45" s="29"/>
    </row>
    <row r="46" spans="1:6" ht="22.5">
      <c r="A46" s="17"/>
      <c r="B46" s="28"/>
      <c r="C46" s="28" t="s">
        <v>105</v>
      </c>
      <c r="D46" s="23" t="s">
        <v>106</v>
      </c>
      <c r="E46" s="34" t="s">
        <v>107</v>
      </c>
      <c r="F46" s="43"/>
    </row>
    <row r="47" spans="1:6" ht="22.5">
      <c r="A47" s="17"/>
      <c r="B47" s="23"/>
      <c r="C47" s="23"/>
      <c r="D47" s="23" t="s">
        <v>108</v>
      </c>
      <c r="E47" s="34" t="s">
        <v>109</v>
      </c>
      <c r="F47" s="43"/>
    </row>
    <row r="48" spans="1:6" ht="22.5">
      <c r="A48" s="17"/>
      <c r="B48" s="23"/>
      <c r="C48" s="23" t="s">
        <v>110</v>
      </c>
      <c r="D48" s="23" t="s">
        <v>111</v>
      </c>
      <c r="E48" s="34" t="s">
        <v>112</v>
      </c>
      <c r="F48" s="43"/>
    </row>
    <row r="49" spans="1:6" ht="22.5">
      <c r="A49" s="24"/>
      <c r="B49" s="25" t="s">
        <v>113</v>
      </c>
      <c r="C49" s="25"/>
      <c r="D49" s="26"/>
      <c r="E49" s="26"/>
      <c r="F49" s="27"/>
    </row>
    <row r="50" spans="1:6" ht="22.5">
      <c r="A50" s="21">
        <v>11</v>
      </c>
      <c r="B50" s="28" t="s">
        <v>114</v>
      </c>
      <c r="C50" s="18"/>
      <c r="D50" s="23" t="s">
        <v>115</v>
      </c>
      <c r="E50" s="19" t="s">
        <v>116</v>
      </c>
      <c r="F50" s="29"/>
    </row>
    <row r="51" spans="1:6" ht="22.5">
      <c r="A51" s="17"/>
      <c r="B51" s="18"/>
      <c r="C51" s="18"/>
      <c r="D51" s="23" t="s">
        <v>117</v>
      </c>
      <c r="E51" s="19" t="s">
        <v>118</v>
      </c>
      <c r="F51" s="29"/>
    </row>
    <row r="52" spans="1:6" ht="22.5">
      <c r="A52" s="17"/>
      <c r="B52" s="23"/>
      <c r="C52" s="23"/>
      <c r="D52" s="23" t="s">
        <v>119</v>
      </c>
      <c r="E52" s="19" t="s">
        <v>120</v>
      </c>
      <c r="F52" s="29"/>
    </row>
    <row r="53" spans="1:6" ht="22.5">
      <c r="A53" s="17"/>
      <c r="B53" s="23"/>
      <c r="C53" s="23"/>
      <c r="D53" s="23" t="s">
        <v>121</v>
      </c>
      <c r="E53" s="19" t="s">
        <v>122</v>
      </c>
      <c r="F53" s="29"/>
    </row>
    <row r="54" spans="1:6" ht="22.5">
      <c r="A54" s="22"/>
      <c r="B54" s="22"/>
      <c r="C54" s="22"/>
      <c r="D54" s="23" t="s">
        <v>123</v>
      </c>
      <c r="E54" s="19" t="s">
        <v>124</v>
      </c>
      <c r="F54" s="29"/>
    </row>
    <row r="55" spans="1:6" ht="22.5">
      <c r="A55" s="21"/>
      <c r="B55" s="22"/>
      <c r="C55" s="22"/>
      <c r="D55" s="23" t="s">
        <v>125</v>
      </c>
      <c r="E55" s="19" t="s">
        <v>126</v>
      </c>
      <c r="F55" s="29"/>
    </row>
    <row r="56" spans="1:6" ht="22.5">
      <c r="A56" s="21"/>
      <c r="B56" s="22"/>
      <c r="C56" s="22"/>
      <c r="D56" s="23" t="s">
        <v>127</v>
      </c>
      <c r="E56" s="19"/>
      <c r="F56" s="29"/>
    </row>
    <row r="57" spans="1:6" ht="22.5">
      <c r="A57" s="24"/>
      <c r="B57" s="30" t="s">
        <v>128</v>
      </c>
      <c r="C57" s="30"/>
      <c r="D57" s="45"/>
      <c r="E57" s="26"/>
      <c r="F57" s="27"/>
    </row>
    <row r="58" spans="1:6" s="51" customFormat="1" ht="22.5">
      <c r="A58" s="46"/>
      <c r="B58" s="47"/>
      <c r="C58" s="47"/>
      <c r="D58" s="48"/>
      <c r="E58" s="49"/>
      <c r="F58" s="50"/>
    </row>
    <row r="59" spans="1:6" ht="22.5">
      <c r="A59" s="24"/>
      <c r="B59" s="40" t="s">
        <v>129</v>
      </c>
      <c r="C59" s="40"/>
      <c r="D59" s="52"/>
      <c r="E59" s="53"/>
      <c r="F59" s="27"/>
    </row>
  </sheetData>
  <sheetProtection selectLockedCells="1" selectUnlockedCells="1"/>
  <mergeCells count="1">
    <mergeCell ref="B1:E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3"/>
  <sheetViews>
    <sheetView tabSelected="1" zoomScale="75" zoomScaleNormal="75" workbookViewId="0" topLeftCell="A1">
      <pane xSplit="4" ySplit="6" topLeftCell="E7" activePane="bottomRight" state="frozen"/>
      <selection pane="topLeft" activeCell="A1" sqref="A1"/>
      <selection pane="topRight" activeCell="E1" sqref="E1"/>
      <selection pane="bottomLeft" activeCell="A7" sqref="A7"/>
      <selection pane="bottomRight" activeCell="E22" sqref="E22:E25"/>
    </sheetView>
  </sheetViews>
  <sheetFormatPr defaultColWidth="10.28125" defaultRowHeight="12.75"/>
  <cols>
    <col min="1" max="1" width="4.7109375" style="54" customWidth="1"/>
    <col min="2" max="2" width="33.00390625" style="55" customWidth="1"/>
    <col min="3" max="3" width="42.7109375" style="55" customWidth="1"/>
    <col min="4" max="4" width="18.57421875" style="56" customWidth="1"/>
    <col min="5" max="5" width="17.7109375" style="57" customWidth="1"/>
    <col min="6" max="7" width="11.421875" style="57" customWidth="1"/>
    <col min="8" max="15" width="11.421875" style="58" customWidth="1"/>
    <col min="16" max="16384" width="11.421875" style="59" customWidth="1"/>
  </cols>
  <sheetData>
    <row r="1" spans="1:11" ht="22.5" customHeight="1">
      <c r="A1" s="60"/>
      <c r="B1" s="61" t="s">
        <v>0</v>
      </c>
      <c r="C1" s="62" t="s">
        <v>130</v>
      </c>
      <c r="D1" s="62"/>
      <c r="F1" s="63"/>
      <c r="G1" s="63"/>
      <c r="H1" s="64"/>
      <c r="I1" s="64"/>
      <c r="J1" s="64"/>
      <c r="K1" s="64"/>
    </row>
    <row r="2" spans="1:11" s="58" customFormat="1" ht="57.75" customHeight="1">
      <c r="A2" s="65"/>
      <c r="B2"/>
      <c r="C2" s="55"/>
      <c r="D2" s="66" t="s">
        <v>131</v>
      </c>
      <c r="E2" s="67" t="s">
        <v>132</v>
      </c>
      <c r="F2" s="63"/>
      <c r="G2" s="63"/>
      <c r="H2" s="64"/>
      <c r="I2" s="64"/>
      <c r="J2" s="64"/>
      <c r="K2" s="64"/>
    </row>
    <row r="3" spans="1:15" s="73" customFormat="1" ht="18" customHeight="1">
      <c r="A3" s="68"/>
      <c r="B3" s="69"/>
      <c r="C3" s="70"/>
      <c r="D3" s="66"/>
      <c r="E3" s="71"/>
      <c r="F3" s="72" t="s">
        <v>133</v>
      </c>
      <c r="G3" s="72"/>
      <c r="H3" s="72"/>
      <c r="I3" s="72"/>
      <c r="J3" s="72"/>
      <c r="K3" s="72"/>
      <c r="L3" s="72"/>
      <c r="M3" s="72"/>
      <c r="N3" s="72"/>
      <c r="O3" s="72"/>
    </row>
    <row r="4" spans="1:15" s="73" customFormat="1" ht="18" customHeight="1">
      <c r="A4" s="68"/>
      <c r="B4" s="74" t="s">
        <v>134</v>
      </c>
      <c r="C4" s="75"/>
      <c r="D4" s="66"/>
      <c r="E4" s="71"/>
      <c r="F4" s="72" t="s">
        <v>135</v>
      </c>
      <c r="G4" s="72"/>
      <c r="H4" s="72" t="s">
        <v>136</v>
      </c>
      <c r="I4" s="72"/>
      <c r="J4" s="76" t="s">
        <v>137</v>
      </c>
      <c r="K4" s="76"/>
      <c r="L4" s="76" t="s">
        <v>138</v>
      </c>
      <c r="M4" s="76"/>
      <c r="N4" s="76" t="s">
        <v>139</v>
      </c>
      <c r="O4" s="76"/>
    </row>
    <row r="5" spans="1:15" s="73" customFormat="1" ht="57.75" customHeight="1">
      <c r="A5" s="68"/>
      <c r="B5" s="70"/>
      <c r="C5" s="70"/>
      <c r="D5" s="77" t="s">
        <v>140</v>
      </c>
      <c r="E5" s="71" t="s">
        <v>141</v>
      </c>
      <c r="F5" s="72" t="s">
        <v>142</v>
      </c>
      <c r="G5" s="72"/>
      <c r="H5" s="72" t="s">
        <v>143</v>
      </c>
      <c r="I5" s="72"/>
      <c r="J5" s="76" t="s">
        <v>144</v>
      </c>
      <c r="K5" s="76"/>
      <c r="L5" s="76" t="s">
        <v>145</v>
      </c>
      <c r="M5" s="76"/>
      <c r="N5" s="76" t="s">
        <v>146</v>
      </c>
      <c r="O5" s="76"/>
    </row>
    <row r="6" spans="1:15" s="82" customFormat="1" ht="12.75">
      <c r="A6" s="78"/>
      <c r="B6" s="79"/>
      <c r="C6" s="79"/>
      <c r="D6" s="80" t="s">
        <v>147</v>
      </c>
      <c r="E6" s="81" t="s">
        <v>147</v>
      </c>
      <c r="F6" s="72" t="s">
        <v>147</v>
      </c>
      <c r="G6" s="76" t="s">
        <v>148</v>
      </c>
      <c r="H6" s="76" t="s">
        <v>147</v>
      </c>
      <c r="I6" s="76" t="s">
        <v>148</v>
      </c>
      <c r="J6" s="76" t="s">
        <v>147</v>
      </c>
      <c r="K6" s="76" t="s">
        <v>148</v>
      </c>
      <c r="L6" s="76" t="s">
        <v>147</v>
      </c>
      <c r="M6" s="76" t="s">
        <v>148</v>
      </c>
      <c r="N6" s="76" t="s">
        <v>147</v>
      </c>
      <c r="O6" s="76" t="s">
        <v>148</v>
      </c>
    </row>
    <row r="7" spans="1:15" s="91" customFormat="1" ht="14.25">
      <c r="A7" s="54">
        <v>1</v>
      </c>
      <c r="B7" s="83" t="s">
        <v>149</v>
      </c>
      <c r="C7" s="84" t="s">
        <v>14</v>
      </c>
      <c r="D7" s="85">
        <v>964</v>
      </c>
      <c r="E7" s="86"/>
      <c r="F7" s="87"/>
      <c r="G7" s="88">
        <v>1</v>
      </c>
      <c r="H7" s="89"/>
      <c r="I7" s="90"/>
      <c r="J7" s="89"/>
      <c r="K7" s="90"/>
      <c r="L7" s="89"/>
      <c r="M7" s="90"/>
      <c r="N7" s="89"/>
      <c r="O7" s="90"/>
    </row>
    <row r="8" spans="1:15" s="91" customFormat="1" ht="14.25">
      <c r="A8" s="54"/>
      <c r="B8" s="92"/>
      <c r="C8" s="84" t="s">
        <v>16</v>
      </c>
      <c r="D8" s="85">
        <v>305</v>
      </c>
      <c r="E8" s="86"/>
      <c r="F8" s="87"/>
      <c r="G8" s="88">
        <v>1</v>
      </c>
      <c r="H8" s="89"/>
      <c r="I8" s="90"/>
      <c r="J8" s="89"/>
      <c r="K8" s="90"/>
      <c r="L8" s="89"/>
      <c r="M8" s="90"/>
      <c r="N8" s="89"/>
      <c r="O8" s="90"/>
    </row>
    <row r="9" spans="1:15" s="91" customFormat="1" ht="14.25">
      <c r="A9" s="54"/>
      <c r="B9" s="92"/>
      <c r="C9" s="84" t="s">
        <v>18</v>
      </c>
      <c r="D9" s="85">
        <v>330</v>
      </c>
      <c r="E9" s="86"/>
      <c r="F9" s="87"/>
      <c r="G9" s="88">
        <v>1</v>
      </c>
      <c r="H9" s="89"/>
      <c r="I9" s="90"/>
      <c r="J9" s="89"/>
      <c r="K9" s="90"/>
      <c r="L9" s="89"/>
      <c r="M9" s="90"/>
      <c r="N9" s="89"/>
      <c r="O9" s="90"/>
    </row>
    <row r="10" spans="1:15" s="91" customFormat="1" ht="14.25">
      <c r="A10" s="54"/>
      <c r="B10" s="83" t="s">
        <v>150</v>
      </c>
      <c r="C10" s="93"/>
      <c r="D10" s="94">
        <f>SUM(D7:D9)</f>
        <v>1599</v>
      </c>
      <c r="E10" s="95">
        <f>SUM(E7:E9)</f>
        <v>0</v>
      </c>
      <c r="F10" s="96"/>
      <c r="G10" s="88">
        <v>1</v>
      </c>
      <c r="H10" s="97">
        <f>SUM(H7:H9)</f>
        <v>0</v>
      </c>
      <c r="I10" s="98" t="e">
        <f>+H10/$E$10</f>
        <v>#DIV/0!</v>
      </c>
      <c r="J10" s="97">
        <f>+J7+J8+J9</f>
        <v>0</v>
      </c>
      <c r="K10" s="98" t="e">
        <f>+J10/E10</f>
        <v>#DIV/0!</v>
      </c>
      <c r="L10" s="99">
        <f>+L7+L8+L9</f>
        <v>0</v>
      </c>
      <c r="M10" s="100" t="e">
        <f>+L10/$E$10</f>
        <v>#DIV/0!</v>
      </c>
      <c r="N10" s="99">
        <f>N7+N8+N9</f>
        <v>0</v>
      </c>
      <c r="O10" s="100" t="e">
        <f>+N10/$E$10</f>
        <v>#DIV/0!</v>
      </c>
    </row>
    <row r="11" spans="1:15" s="91" customFormat="1" ht="14.25">
      <c r="A11" s="54"/>
      <c r="B11" s="83" t="s">
        <v>151</v>
      </c>
      <c r="C11" s="84" t="s">
        <v>20</v>
      </c>
      <c r="D11" s="85">
        <v>214</v>
      </c>
      <c r="E11" s="101"/>
      <c r="F11" s="102"/>
      <c r="G11" s="103"/>
      <c r="H11" s="104"/>
      <c r="I11" s="105"/>
      <c r="J11" s="89"/>
      <c r="K11" s="103"/>
      <c r="L11" s="104"/>
      <c r="M11" s="104"/>
      <c r="N11" s="106"/>
      <c r="O11" s="106" t="e">
        <f>+N11/E11%</f>
        <v>#DIV/0!</v>
      </c>
    </row>
    <row r="12" spans="1:256" ht="14.25">
      <c r="A12"/>
      <c r="B12" s="83" t="s">
        <v>23</v>
      </c>
      <c r="C12"/>
      <c r="D12" s="94">
        <f>+D11+D10</f>
        <v>1813</v>
      </c>
      <c r="E12" s="107">
        <f>+E10+E11</f>
        <v>0</v>
      </c>
      <c r="F12" s="108">
        <f>+F11</f>
        <v>0</v>
      </c>
      <c r="G12" s="98" t="e">
        <f>+F12/$E$12</f>
        <v>#DIV/0!</v>
      </c>
      <c r="H12" s="97">
        <f>+H10</f>
        <v>0</v>
      </c>
      <c r="I12" s="98" t="e">
        <f>+I10</f>
        <v>#DIV/0!</v>
      </c>
      <c r="J12" s="97">
        <f>+J10+J11</f>
        <v>0</v>
      </c>
      <c r="K12" s="98" t="e">
        <f>+J12/$E$12</f>
        <v>#DIV/0!</v>
      </c>
      <c r="L12" s="109"/>
      <c r="M12" s="109"/>
      <c r="N12" s="109"/>
      <c r="O12" s="109"/>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5" s="91" customFormat="1" ht="7.5" customHeight="1">
      <c r="A13" s="54"/>
      <c r="B13" s="110"/>
      <c r="C13" s="111"/>
      <c r="D13" s="112"/>
      <c r="E13" s="113"/>
      <c r="F13" s="114"/>
      <c r="G13" s="114"/>
      <c r="H13" s="114"/>
      <c r="I13" s="114"/>
      <c r="J13" s="114"/>
      <c r="K13" s="114"/>
      <c r="L13" s="114"/>
      <c r="M13" s="114"/>
      <c r="N13" s="114"/>
      <c r="O13" s="114"/>
    </row>
    <row r="14" spans="1:15" s="91" customFormat="1" ht="14.25">
      <c r="A14" s="54">
        <v>2</v>
      </c>
      <c r="B14" s="115" t="s">
        <v>24</v>
      </c>
      <c r="C14" s="84" t="s">
        <v>152</v>
      </c>
      <c r="D14" s="85">
        <v>316</v>
      </c>
      <c r="E14" s="86"/>
      <c r="F14" s="96"/>
      <c r="G14" s="88">
        <v>1</v>
      </c>
      <c r="H14" s="87"/>
      <c r="I14" s="88">
        <v>1</v>
      </c>
      <c r="J14" s="102"/>
      <c r="K14" s="116"/>
      <c r="L14" s="96"/>
      <c r="M14" s="88">
        <v>1</v>
      </c>
      <c r="N14" s="96"/>
      <c r="O14" s="88">
        <v>1</v>
      </c>
    </row>
    <row r="15" spans="1:15" s="91" customFormat="1" ht="14.25">
      <c r="A15" s="54"/>
      <c r="B15" s="92"/>
      <c r="C15" s="84" t="s">
        <v>153</v>
      </c>
      <c r="D15" s="85">
        <v>560</v>
      </c>
      <c r="E15" s="86"/>
      <c r="F15" s="89"/>
      <c r="G15" s="117"/>
      <c r="H15" s="87"/>
      <c r="I15" s="88">
        <v>1</v>
      </c>
      <c r="J15" s="89"/>
      <c r="K15" s="90"/>
      <c r="L15" s="89"/>
      <c r="M15" s="90"/>
      <c r="N15" s="89"/>
      <c r="O15" s="90"/>
    </row>
    <row r="16" spans="1:15" s="91" customFormat="1" ht="14.25">
      <c r="A16" s="54"/>
      <c r="B16" s="92"/>
      <c r="C16" s="84" t="s">
        <v>27</v>
      </c>
      <c r="D16" s="85"/>
      <c r="E16" s="86"/>
      <c r="F16" s="89"/>
      <c r="G16" s="118"/>
      <c r="H16" s="89"/>
      <c r="I16" s="119"/>
      <c r="J16" s="89"/>
      <c r="K16" s="90"/>
      <c r="L16" s="89"/>
      <c r="M16" s="90"/>
      <c r="N16" s="89"/>
      <c r="O16" s="90"/>
    </row>
    <row r="17" spans="1:15" s="91" customFormat="1" ht="14.25">
      <c r="A17" s="54"/>
      <c r="B17" s="92"/>
      <c r="C17" s="84" t="s">
        <v>30</v>
      </c>
      <c r="D17" s="85">
        <v>8680</v>
      </c>
      <c r="E17" s="86"/>
      <c r="F17" s="87"/>
      <c r="G17" s="88">
        <v>1</v>
      </c>
      <c r="H17" s="104"/>
      <c r="I17" s="104"/>
      <c r="J17" s="89"/>
      <c r="K17" s="90"/>
      <c r="L17" s="89"/>
      <c r="M17" s="90"/>
      <c r="N17" s="89"/>
      <c r="O17" s="90"/>
    </row>
    <row r="18" spans="1:15" s="91" customFormat="1" ht="14.25">
      <c r="A18" s="54"/>
      <c r="B18" s="115"/>
      <c r="C18" s="84" t="s">
        <v>33</v>
      </c>
      <c r="D18" s="85">
        <v>375</v>
      </c>
      <c r="E18" s="86"/>
      <c r="F18" s="87"/>
      <c r="G18" s="88">
        <v>1</v>
      </c>
      <c r="H18" s="89"/>
      <c r="I18" s="89"/>
      <c r="J18" s="89"/>
      <c r="K18" s="90"/>
      <c r="L18" s="89"/>
      <c r="M18" s="90"/>
      <c r="N18" s="89"/>
      <c r="O18" s="90"/>
    </row>
    <row r="19" spans="1:15" s="91" customFormat="1" ht="14.25">
      <c r="A19" s="54"/>
      <c r="B19" s="92"/>
      <c r="C19" s="84" t="s">
        <v>35</v>
      </c>
      <c r="D19" s="120">
        <v>27</v>
      </c>
      <c r="E19" s="89"/>
      <c r="F19" s="87"/>
      <c r="G19" s="88">
        <v>1</v>
      </c>
      <c r="H19" s="86"/>
      <c r="I19" s="86"/>
      <c r="J19" s="86"/>
      <c r="K19" s="121"/>
      <c r="L19" s="86"/>
      <c r="M19" s="121"/>
      <c r="N19" s="86"/>
      <c r="O19" s="121"/>
    </row>
    <row r="20" spans="1:15" s="91" customFormat="1" ht="14.25">
      <c r="A20" s="54"/>
      <c r="B20" s="115" t="s">
        <v>154</v>
      </c>
      <c r="C20" s="122"/>
      <c r="D20" s="123">
        <f>SUM(D14:D19)</f>
        <v>9958</v>
      </c>
      <c r="E20" s="124">
        <f>SUM(E14:E19)</f>
        <v>0</v>
      </c>
      <c r="F20" s="125">
        <f>+F15+F16</f>
        <v>0</v>
      </c>
      <c r="G20" s="126" t="e">
        <f>+F20/$E$20</f>
        <v>#DIV/0!</v>
      </c>
      <c r="H20" s="125">
        <f>+H16+H18+H19</f>
        <v>0</v>
      </c>
      <c r="I20" s="126" t="e">
        <f>+H20/$E$20</f>
        <v>#DIV/0!</v>
      </c>
      <c r="J20" s="125">
        <f>SUM(J14:J19)</f>
        <v>0</v>
      </c>
      <c r="K20" s="126" t="e">
        <f>+J20/$E$20</f>
        <v>#DIV/0!</v>
      </c>
      <c r="L20" s="125">
        <f>SUM(L15:L19)</f>
        <v>0</v>
      </c>
      <c r="M20" s="126" t="e">
        <f>+L20/$E$20</f>
        <v>#DIV/0!</v>
      </c>
      <c r="N20" s="127">
        <f>SUM(N15:N19)</f>
        <v>0</v>
      </c>
      <c r="O20" s="128" t="e">
        <f>+N20/$E$20</f>
        <v>#DIV/0!</v>
      </c>
    </row>
    <row r="21" spans="1:15" s="91" customFormat="1" ht="7.5" customHeight="1">
      <c r="A21" s="54"/>
      <c r="B21" s="110"/>
      <c r="C21" s="111"/>
      <c r="D21" s="112"/>
      <c r="E21" s="113"/>
      <c r="F21" s="114"/>
      <c r="G21" s="114"/>
      <c r="H21" s="114"/>
      <c r="I21" s="114"/>
      <c r="J21" s="114"/>
      <c r="K21" s="114"/>
      <c r="L21" s="114"/>
      <c r="M21" s="114"/>
      <c r="N21" s="114"/>
      <c r="O21" s="114"/>
    </row>
    <row r="22" spans="1:16" s="91" customFormat="1" ht="14.25">
      <c r="A22" s="54">
        <v>3</v>
      </c>
      <c r="B22" s="115" t="s">
        <v>155</v>
      </c>
      <c r="C22" s="129" t="s">
        <v>38</v>
      </c>
      <c r="D22" s="120">
        <v>1800</v>
      </c>
      <c r="E22" s="89"/>
      <c r="F22" s="89"/>
      <c r="G22" s="90"/>
      <c r="H22" s="130"/>
      <c r="I22" s="88">
        <v>1</v>
      </c>
      <c r="J22" s="89"/>
      <c r="K22" s="90"/>
      <c r="L22" s="130"/>
      <c r="M22" s="131">
        <v>1</v>
      </c>
      <c r="N22" s="132"/>
      <c r="O22" s="131">
        <v>1</v>
      </c>
      <c r="P22"/>
    </row>
    <row r="23" spans="1:16" s="91" customFormat="1" ht="14.25">
      <c r="A23" s="54"/>
      <c r="B23" s="133" t="s">
        <v>156</v>
      </c>
      <c r="C23" s="129" t="s">
        <v>41</v>
      </c>
      <c r="D23" s="120">
        <v>3600</v>
      </c>
      <c r="E23" s="89"/>
      <c r="F23" s="89"/>
      <c r="G23" s="90"/>
      <c r="H23" s="89"/>
      <c r="I23" s="90"/>
      <c r="J23" s="89"/>
      <c r="K23" s="90"/>
      <c r="L23" s="89"/>
      <c r="M23" s="90"/>
      <c r="N23" s="89"/>
      <c r="O23" s="90"/>
      <c r="P23"/>
    </row>
    <row r="24" spans="1:16" ht="14.25">
      <c r="A24" s="134"/>
      <c r="B24" s="135"/>
      <c r="C24" s="129" t="s">
        <v>44</v>
      </c>
      <c r="D24" s="120">
        <v>3000</v>
      </c>
      <c r="E24" s="89"/>
      <c r="F24" s="136"/>
      <c r="G24" s="137"/>
      <c r="H24" s="136"/>
      <c r="I24" s="137"/>
      <c r="J24" s="136"/>
      <c r="K24" s="137"/>
      <c r="L24" s="138"/>
      <c r="M24" s="138"/>
      <c r="N24" s="136"/>
      <c r="O24" s="137"/>
      <c r="P24"/>
    </row>
    <row r="25" spans="1:16" s="91" customFormat="1" ht="14.25">
      <c r="A25" s="54"/>
      <c r="B25" s="115"/>
      <c r="C25" s="129" t="s">
        <v>46</v>
      </c>
      <c r="D25" s="139">
        <v>2100</v>
      </c>
      <c r="E25" s="140"/>
      <c r="F25" s="141">
        <f>E25</f>
        <v>0</v>
      </c>
      <c r="G25" s="88">
        <v>1</v>
      </c>
      <c r="H25" s="104"/>
      <c r="I25" s="104"/>
      <c r="J25" s="132"/>
      <c r="K25" s="88">
        <v>1</v>
      </c>
      <c r="L25" s="104"/>
      <c r="M25" s="104"/>
      <c r="N25" s="104"/>
      <c r="O25" s="104"/>
      <c r="P25"/>
    </row>
    <row r="26" spans="1:16" s="151" customFormat="1" ht="14.25">
      <c r="A26" s="142"/>
      <c r="B26" s="143" t="s">
        <v>157</v>
      </c>
      <c r="C26" s="144"/>
      <c r="D26" s="145">
        <v>10500</v>
      </c>
      <c r="E26" s="146">
        <f>SUM(E22:E25)</f>
        <v>0</v>
      </c>
      <c r="F26" s="147">
        <f>+F22+F23+F24+F25</f>
        <v>0</v>
      </c>
      <c r="G26" s="148" t="e">
        <f>+F26/E26</f>
        <v>#DIV/0!</v>
      </c>
      <c r="H26" s="149">
        <f>+H23+H24</f>
        <v>0</v>
      </c>
      <c r="I26" s="148" t="e">
        <f>+H26/E26</f>
        <v>#DIV/0!</v>
      </c>
      <c r="J26" s="149">
        <f>+J22+J23+J24</f>
        <v>0</v>
      </c>
      <c r="K26" s="150" t="e">
        <f>+J26/E26</f>
        <v>#DIV/0!</v>
      </c>
      <c r="L26" s="149">
        <f>+L23</f>
        <v>0</v>
      </c>
      <c r="M26" s="148" t="e">
        <f>+L26/E26</f>
        <v>#DIV/0!</v>
      </c>
      <c r="N26" s="149">
        <f>+N23+N24</f>
        <v>0</v>
      </c>
      <c r="O26" s="148" t="e">
        <f>+N26/E26</f>
        <v>#DIV/0!</v>
      </c>
      <c r="P26" s="144"/>
    </row>
    <row r="27" spans="1:16" s="91" customFormat="1" ht="14.25">
      <c r="A27" s="54"/>
      <c r="B27" s="92"/>
      <c r="C27" s="84" t="s">
        <v>50</v>
      </c>
      <c r="D27" s="85">
        <v>30</v>
      </c>
      <c r="E27" s="86"/>
      <c r="F27" s="152"/>
      <c r="G27" s="90"/>
      <c r="H27" s="132"/>
      <c r="I27" s="88">
        <v>1</v>
      </c>
      <c r="J27" s="89"/>
      <c r="K27" s="90"/>
      <c r="L27" s="132"/>
      <c r="M27" s="131">
        <v>1</v>
      </c>
      <c r="N27" s="132"/>
      <c r="O27" s="131">
        <v>1</v>
      </c>
      <c r="P27"/>
    </row>
    <row r="28" spans="1:16" s="91" customFormat="1" ht="14.25">
      <c r="A28" s="54"/>
      <c r="B28" s="92"/>
      <c r="C28" s="153" t="s">
        <v>53</v>
      </c>
      <c r="D28" s="154">
        <v>3685</v>
      </c>
      <c r="E28" s="155"/>
      <c r="F28" s="89"/>
      <c r="G28" s="90"/>
      <c r="H28" s="89"/>
      <c r="I28" s="90"/>
      <c r="J28" s="89"/>
      <c r="K28" s="90"/>
      <c r="L28" s="89"/>
      <c r="M28" s="90"/>
      <c r="N28" s="89"/>
      <c r="O28" s="90"/>
      <c r="P28"/>
    </row>
    <row r="29" spans="1:15" s="91" customFormat="1" ht="14.25">
      <c r="A29" s="54"/>
      <c r="B29" s="92"/>
      <c r="C29" s="84" t="s">
        <v>158</v>
      </c>
      <c r="D29" s="85">
        <v>440</v>
      </c>
      <c r="E29" s="86"/>
      <c r="F29" s="156"/>
      <c r="G29" s="90"/>
      <c r="H29" s="156"/>
      <c r="I29" s="157"/>
      <c r="J29" s="89"/>
      <c r="K29" s="90"/>
      <c r="L29" s="156"/>
      <c r="M29" s="157"/>
      <c r="N29" s="89"/>
      <c r="O29" s="90"/>
    </row>
    <row r="30" spans="1:15" s="151" customFormat="1" ht="14.25">
      <c r="A30" s="142"/>
      <c r="B30" s="143" t="s">
        <v>57</v>
      </c>
      <c r="C30" s="158"/>
      <c r="D30" s="159">
        <v>4155</v>
      </c>
      <c r="E30" s="160">
        <f>SUM(E27:E29)</f>
        <v>0</v>
      </c>
      <c r="F30" s="161">
        <f>+F27+F28+F29</f>
        <v>0</v>
      </c>
      <c r="G30" s="148" t="e">
        <f>+F30/E30</f>
        <v>#DIV/0!</v>
      </c>
      <c r="H30" s="161">
        <f>+H28+H29</f>
        <v>0</v>
      </c>
      <c r="I30" s="162" t="e">
        <f>+F30/E30</f>
        <v>#DIV/0!</v>
      </c>
      <c r="J30" s="149">
        <f>+J27+J28+J29</f>
        <v>0</v>
      </c>
      <c r="K30" s="148" t="e">
        <f>+J30/E30</f>
        <v>#DIV/0!</v>
      </c>
      <c r="L30" s="161">
        <f>+L28+L29</f>
        <v>0</v>
      </c>
      <c r="M30" s="163" t="e">
        <f>+L30/E30</f>
        <v>#DIV/0!</v>
      </c>
      <c r="N30" s="149">
        <f>+N28+N29</f>
        <v>0</v>
      </c>
      <c r="O30" s="148" t="e">
        <f>+N30/E30</f>
        <v>#DIV/0!</v>
      </c>
    </row>
    <row r="31" spans="1:15" s="91" customFormat="1" ht="14.25">
      <c r="A31" s="54"/>
      <c r="B31" s="115" t="s">
        <v>159</v>
      </c>
      <c r="C31" s="164"/>
      <c r="D31" s="165">
        <v>14655</v>
      </c>
      <c r="E31" s="166">
        <f>+E26+E30</f>
        <v>0</v>
      </c>
      <c r="F31" s="167">
        <f>+F22+F23+F24+F25+F27+F28+F29</f>
        <v>0</v>
      </c>
      <c r="G31" s="128" t="e">
        <f>+F31/$E$31-0.855</f>
        <v>#DIV/0!</v>
      </c>
      <c r="H31" s="166">
        <f>+H23+H24+H28+H29</f>
        <v>0</v>
      </c>
      <c r="I31" s="168" t="e">
        <f>+H31/$E$31</f>
        <v>#DIV/0!</v>
      </c>
      <c r="J31" s="166">
        <f>+J22+J23+J24+J27+J28+J29</f>
        <v>0</v>
      </c>
      <c r="K31" s="168" t="e">
        <f>+J31/$E$31</f>
        <v>#DIV/0!</v>
      </c>
      <c r="L31" s="167">
        <f>+L23+L28+L29</f>
        <v>0</v>
      </c>
      <c r="M31" s="128" t="e">
        <f>+L31/$E$31</f>
        <v>#DIV/0!</v>
      </c>
      <c r="N31" s="167">
        <f>+N23+N24+N28+N29</f>
        <v>0</v>
      </c>
      <c r="O31" s="128" t="e">
        <f>+N31/$E$31</f>
        <v>#DIV/0!</v>
      </c>
    </row>
    <row r="32" spans="1:15" s="91" customFormat="1" ht="7.5" customHeight="1">
      <c r="A32" s="54"/>
      <c r="B32" s="110"/>
      <c r="C32" s="111"/>
      <c r="D32" s="112"/>
      <c r="E32" s="113"/>
      <c r="F32" s="114"/>
      <c r="G32" s="114"/>
      <c r="H32" s="114"/>
      <c r="I32" s="114"/>
      <c r="J32" s="114"/>
      <c r="K32" s="114"/>
      <c r="L32" s="114"/>
      <c r="M32" s="114"/>
      <c r="N32" s="114"/>
      <c r="O32" s="114"/>
    </row>
    <row r="33" spans="1:15" s="91" customFormat="1" ht="14.25">
      <c r="A33" s="54">
        <v>4</v>
      </c>
      <c r="B33" s="83" t="s">
        <v>59</v>
      </c>
      <c r="C33" s="84" t="s">
        <v>60</v>
      </c>
      <c r="D33" s="85">
        <v>908</v>
      </c>
      <c r="E33" s="86"/>
      <c r="F33" s="87"/>
      <c r="G33" s="88">
        <v>1</v>
      </c>
      <c r="H33" s="86"/>
      <c r="I33" s="121"/>
      <c r="J33" s="86"/>
      <c r="K33" s="121"/>
      <c r="L33" s="86"/>
      <c r="M33" s="121"/>
      <c r="N33" s="86"/>
      <c r="O33" s="121"/>
    </row>
    <row r="34" spans="1:15" s="91" customFormat="1" ht="14.25">
      <c r="A34" s="54"/>
      <c r="B34" s="115"/>
      <c r="C34" s="169" t="s">
        <v>63</v>
      </c>
      <c r="D34" s="170">
        <v>1118</v>
      </c>
      <c r="E34" s="86"/>
      <c r="F34" s="87"/>
      <c r="G34" s="88">
        <v>1</v>
      </c>
      <c r="H34" s="86"/>
      <c r="I34" s="121"/>
      <c r="J34" s="86"/>
      <c r="K34" s="121"/>
      <c r="L34" s="86"/>
      <c r="M34" s="121"/>
      <c r="N34" s="86"/>
      <c r="O34" s="121"/>
    </row>
    <row r="35" spans="1:15" s="91" customFormat="1" ht="14.25">
      <c r="A35" s="54"/>
      <c r="B35" s="83" t="s">
        <v>66</v>
      </c>
      <c r="C35" s="93"/>
      <c r="D35" s="94">
        <f>SUM(D33:D34)</f>
        <v>2026</v>
      </c>
      <c r="E35" s="95">
        <f>SUM(E33:E34)</f>
        <v>0</v>
      </c>
      <c r="F35" s="171"/>
      <c r="G35" s="172"/>
      <c r="H35" s="173">
        <f>SUM(H33:H34)</f>
        <v>0</v>
      </c>
      <c r="I35" s="168" t="e">
        <f>+H35/$E$35</f>
        <v>#DIV/0!</v>
      </c>
      <c r="J35" s="173">
        <f>SUM(J33:J34)</f>
        <v>0</v>
      </c>
      <c r="K35" s="168" t="e">
        <f>+J35/$E$35</f>
        <v>#DIV/0!</v>
      </c>
      <c r="L35" s="173">
        <f>+L33+L34</f>
        <v>0</v>
      </c>
      <c r="M35" s="168" t="e">
        <f>+L35/$E$35</f>
        <v>#DIV/0!</v>
      </c>
      <c r="N35" s="99">
        <f>SUM(N33:N34)</f>
        <v>0</v>
      </c>
      <c r="O35" s="128" t="e">
        <f>+N35/$E$35</f>
        <v>#DIV/0!</v>
      </c>
    </row>
    <row r="36" spans="1:15" s="91" customFormat="1" ht="7.5" customHeight="1">
      <c r="A36" s="54"/>
      <c r="B36" s="110"/>
      <c r="C36" s="111"/>
      <c r="D36" s="112"/>
      <c r="E36" s="113"/>
      <c r="F36" s="114"/>
      <c r="G36" s="114"/>
      <c r="H36" s="114"/>
      <c r="I36" s="114"/>
      <c r="J36" s="114"/>
      <c r="K36" s="114"/>
      <c r="L36" s="114"/>
      <c r="M36" s="114"/>
      <c r="N36" s="114"/>
      <c r="O36" s="114"/>
    </row>
    <row r="37" spans="1:15" s="91" customFormat="1" ht="14.25">
      <c r="A37" s="54">
        <v>5</v>
      </c>
      <c r="B37" s="115" t="s">
        <v>160</v>
      </c>
      <c r="C37" s="84" t="s">
        <v>68</v>
      </c>
      <c r="D37" s="165">
        <v>350</v>
      </c>
      <c r="E37" s="174"/>
      <c r="F37" s="175"/>
      <c r="G37" s="176">
        <v>1</v>
      </c>
      <c r="H37" s="177"/>
      <c r="I37" s="178"/>
      <c r="J37" s="174"/>
      <c r="K37" s="168" t="e">
        <f>+J37/$E$37</f>
        <v>#DIV/0!</v>
      </c>
      <c r="L37" s="179"/>
      <c r="M37" s="128" t="e">
        <f>+L37/$E$37</f>
        <v>#DIV/0!</v>
      </c>
      <c r="N37" s="179"/>
      <c r="O37" s="128" t="e">
        <f>+N37/$E$37</f>
        <v>#DIV/0!</v>
      </c>
    </row>
    <row r="38" spans="1:15" s="91" customFormat="1" ht="7.5" customHeight="1">
      <c r="A38" s="54"/>
      <c r="B38" s="110"/>
      <c r="C38" s="111"/>
      <c r="D38" s="112"/>
      <c r="E38" s="113"/>
      <c r="F38" s="114"/>
      <c r="G38" s="114"/>
      <c r="H38" s="114"/>
      <c r="I38" s="114"/>
      <c r="J38" s="114"/>
      <c r="K38" s="114"/>
      <c r="L38" s="114"/>
      <c r="M38" s="114"/>
      <c r="N38" s="114"/>
      <c r="O38" s="114"/>
    </row>
    <row r="39" spans="1:15" s="91" customFormat="1" ht="14.25">
      <c r="A39" s="54">
        <v>6</v>
      </c>
      <c r="B39" s="115" t="s">
        <v>69</v>
      </c>
      <c r="C39" s="84" t="s">
        <v>70</v>
      </c>
      <c r="D39" s="85">
        <v>2550</v>
      </c>
      <c r="E39" s="86"/>
      <c r="F39" s="87"/>
      <c r="G39" s="180">
        <v>1</v>
      </c>
      <c r="H39" s="156"/>
      <c r="I39" s="157"/>
      <c r="J39" s="89"/>
      <c r="K39" s="90"/>
      <c r="L39" s="156"/>
      <c r="M39" s="157"/>
      <c r="N39" s="89"/>
      <c r="O39" s="90"/>
    </row>
    <row r="40" spans="1:15" s="91" customFormat="1" ht="14.25">
      <c r="A40" s="54"/>
      <c r="B40" s="92"/>
      <c r="C40" s="84" t="s">
        <v>72</v>
      </c>
      <c r="D40" s="85">
        <v>1418</v>
      </c>
      <c r="E40" s="86"/>
      <c r="F40" s="87"/>
      <c r="G40" s="180">
        <v>1</v>
      </c>
      <c r="H40" s="156"/>
      <c r="I40" s="157"/>
      <c r="J40" s="89"/>
      <c r="K40" s="90"/>
      <c r="L40" s="156"/>
      <c r="M40" s="157"/>
      <c r="N40" s="89"/>
      <c r="O40" s="90"/>
    </row>
    <row r="41" spans="1:15" s="91" customFormat="1" ht="14.25">
      <c r="A41" s="54"/>
      <c r="B41" s="115" t="s">
        <v>161</v>
      </c>
      <c r="C41" s="164"/>
      <c r="D41" s="165">
        <v>3968</v>
      </c>
      <c r="E41" s="166">
        <f>SUM(E39:E40)</f>
        <v>0</v>
      </c>
      <c r="F41" s="175"/>
      <c r="G41" s="181">
        <v>1</v>
      </c>
      <c r="H41" s="166">
        <f>SUM(H39:H40)</f>
        <v>0</v>
      </c>
      <c r="I41" s="168" t="e">
        <f>+H41/$E$41</f>
        <v>#DIV/0!</v>
      </c>
      <c r="J41" s="166">
        <f>SUM(J39:J40)</f>
        <v>0</v>
      </c>
      <c r="K41" s="168" t="e">
        <f>+J41/$E$41</f>
        <v>#DIV/0!</v>
      </c>
      <c r="L41" s="167">
        <f>SUM(L39:L40)</f>
        <v>0</v>
      </c>
      <c r="M41" s="128" t="e">
        <f>+L41/$E$41</f>
        <v>#DIV/0!</v>
      </c>
      <c r="N41" s="167">
        <f>SUM(N39:N40)</f>
        <v>0</v>
      </c>
      <c r="O41" s="128" t="e">
        <f>+N41/$E$41</f>
        <v>#DIV/0!</v>
      </c>
    </row>
    <row r="42" spans="1:15" s="91" customFormat="1" ht="7.5" customHeight="1">
      <c r="A42" s="54"/>
      <c r="B42" s="110"/>
      <c r="C42" s="111"/>
      <c r="D42" s="112"/>
      <c r="E42" s="113"/>
      <c r="F42" s="114"/>
      <c r="G42" s="114"/>
      <c r="H42" s="114"/>
      <c r="I42" s="114"/>
      <c r="J42" s="114"/>
      <c r="K42" s="114"/>
      <c r="L42" s="114"/>
      <c r="M42" s="114"/>
      <c r="N42" s="114"/>
      <c r="O42" s="114"/>
    </row>
    <row r="43" spans="1:15" s="91" customFormat="1" ht="12.75" customHeight="1">
      <c r="A43" s="54">
        <v>7</v>
      </c>
      <c r="B43" s="115" t="s">
        <v>75</v>
      </c>
      <c r="C43" s="84" t="s">
        <v>78</v>
      </c>
      <c r="D43" s="85">
        <v>54</v>
      </c>
      <c r="E43" s="86"/>
      <c r="F43" s="87"/>
      <c r="G43" s="180">
        <v>1</v>
      </c>
      <c r="H43" s="89"/>
      <c r="I43" s="90"/>
      <c r="J43" s="89"/>
      <c r="K43" s="90"/>
      <c r="L43" s="89"/>
      <c r="M43" s="90"/>
      <c r="N43" s="89"/>
      <c r="O43" s="90"/>
    </row>
    <row r="44" spans="1:15" s="91" customFormat="1" ht="14.25">
      <c r="A44" s="54"/>
      <c r="B44" s="92"/>
      <c r="C44" s="84" t="s">
        <v>80</v>
      </c>
      <c r="D44" s="85">
        <v>2685</v>
      </c>
      <c r="E44" s="86"/>
      <c r="F44" s="87"/>
      <c r="G44" s="180">
        <v>1</v>
      </c>
      <c r="H44" s="89"/>
      <c r="I44" s="90"/>
      <c r="J44" s="89"/>
      <c r="K44" s="90"/>
      <c r="L44" s="89"/>
      <c r="M44" s="90"/>
      <c r="N44" s="89"/>
      <c r="O44" s="90"/>
    </row>
    <row r="45" spans="1:15" s="91" customFormat="1" ht="14.25">
      <c r="A45"/>
      <c r="B45"/>
      <c r="C45" s="84" t="s">
        <v>76</v>
      </c>
      <c r="D45" s="85">
        <v>670</v>
      </c>
      <c r="E45" s="86"/>
      <c r="F45" s="87"/>
      <c r="G45" s="180">
        <v>1</v>
      </c>
      <c r="H45" s="89"/>
      <c r="I45" s="90"/>
      <c r="J45" s="89"/>
      <c r="K45" s="90"/>
      <c r="L45" s="89"/>
      <c r="M45" s="90"/>
      <c r="N45" s="89"/>
      <c r="O45" s="90"/>
    </row>
    <row r="46" spans="1:15" s="91" customFormat="1" ht="14.25">
      <c r="A46" s="54"/>
      <c r="B46" s="115" t="s">
        <v>162</v>
      </c>
      <c r="C46" s="164"/>
      <c r="D46" s="165">
        <v>3409</v>
      </c>
      <c r="E46" s="166">
        <f>SUM(E43:E45)</f>
        <v>0</v>
      </c>
      <c r="F46" s="175"/>
      <c r="G46" s="176">
        <v>1</v>
      </c>
      <c r="H46" s="166">
        <f>+H43+H44+H45</f>
        <v>0</v>
      </c>
      <c r="I46" s="168" t="e">
        <f>+H46/$E$46</f>
        <v>#DIV/0!</v>
      </c>
      <c r="J46" s="166">
        <f>+J43+J44+J45</f>
        <v>0</v>
      </c>
      <c r="K46" s="168" t="e">
        <f>+J46/$E$46</f>
        <v>#DIV/0!</v>
      </c>
      <c r="L46" s="167">
        <f>+L43+L44+L45</f>
        <v>0</v>
      </c>
      <c r="M46" s="128" t="e">
        <f>+L46/$E$46</f>
        <v>#DIV/0!</v>
      </c>
      <c r="N46" s="167">
        <f>+N43+N44+N45</f>
        <v>0</v>
      </c>
      <c r="O46" s="128" t="e">
        <f>+N46/$E$46</f>
        <v>#DIV/0!</v>
      </c>
    </row>
    <row r="47" spans="1:15" s="91" customFormat="1" ht="7.5" customHeight="1">
      <c r="A47" s="54"/>
      <c r="B47" s="110"/>
      <c r="C47" s="111"/>
      <c r="D47" s="112"/>
      <c r="E47" s="113"/>
      <c r="F47" s="114"/>
      <c r="G47" s="114"/>
      <c r="H47" s="114"/>
      <c r="I47" s="114"/>
      <c r="J47" s="114"/>
      <c r="K47" s="114"/>
      <c r="L47" s="114"/>
      <c r="M47" s="114"/>
      <c r="N47" s="114"/>
      <c r="O47" s="114"/>
    </row>
    <row r="48" spans="1:15" s="91" customFormat="1" ht="14.25">
      <c r="A48" s="54">
        <v>8</v>
      </c>
      <c r="B48" s="83" t="s">
        <v>88</v>
      </c>
      <c r="C48" s="169" t="s">
        <v>163</v>
      </c>
      <c r="D48" s="170">
        <v>1876</v>
      </c>
      <c r="E48" s="86"/>
      <c r="F48" s="104"/>
      <c r="G48" s="131">
        <v>1</v>
      </c>
      <c r="H48" s="182"/>
      <c r="I48" s="183"/>
      <c r="J48" s="101"/>
      <c r="K48" s="184"/>
      <c r="L48" s="101"/>
      <c r="M48" s="184"/>
      <c r="N48" s="101"/>
      <c r="O48" s="101"/>
    </row>
    <row r="49" spans="1:15" s="91" customFormat="1" ht="14.25">
      <c r="A49" s="54"/>
      <c r="B49" s="83"/>
      <c r="C49" s="169" t="s">
        <v>93</v>
      </c>
      <c r="D49" s="185"/>
      <c r="E49" s="101"/>
      <c r="F49" s="104"/>
      <c r="G49" s="131">
        <v>1</v>
      </c>
      <c r="H49" s="182"/>
      <c r="I49" s="183"/>
      <c r="J49" s="101"/>
      <c r="K49" s="184"/>
      <c r="L49" s="101"/>
      <c r="M49" s="184"/>
      <c r="N49" s="101"/>
      <c r="O49" s="101"/>
    </row>
    <row r="50" spans="1:15" s="91" customFormat="1" ht="14.25">
      <c r="A50" s="54"/>
      <c r="B50" s="83"/>
      <c r="C50" s="169" t="s">
        <v>91</v>
      </c>
      <c r="D50" s="185"/>
      <c r="E50" s="101"/>
      <c r="F50" s="104"/>
      <c r="G50" s="183"/>
      <c r="H50" s="182"/>
      <c r="I50" s="131">
        <v>1</v>
      </c>
      <c r="J50" s="101"/>
      <c r="K50" s="184"/>
      <c r="L50" s="182"/>
      <c r="M50" s="131">
        <v>1</v>
      </c>
      <c r="N50" s="182"/>
      <c r="O50" s="131">
        <v>1</v>
      </c>
    </row>
    <row r="51" spans="1:15" s="91" customFormat="1" ht="14.25">
      <c r="A51" s="54"/>
      <c r="B51" s="83" t="s">
        <v>94</v>
      </c>
      <c r="C51" s="59"/>
      <c r="D51" s="185">
        <v>1876</v>
      </c>
      <c r="E51" s="107">
        <f>SUM(E48:E50)</f>
        <v>0</v>
      </c>
      <c r="F51" s="186"/>
      <c r="G51" s="178"/>
      <c r="H51" s="186"/>
      <c r="I51" s="178"/>
      <c r="J51" s="95">
        <f>+J48+J49+J50</f>
        <v>0</v>
      </c>
      <c r="K51" s="168" t="e">
        <f>+J51/$E$51</f>
        <v>#DIV/0!</v>
      </c>
      <c r="L51" s="95">
        <f>+L48+L49</f>
        <v>0</v>
      </c>
      <c r="M51" s="168" t="e">
        <f>+L51/$E$51</f>
        <v>#DIV/0!</v>
      </c>
      <c r="N51" s="95">
        <f>+N48+N49</f>
        <v>0</v>
      </c>
      <c r="O51" s="168" t="e">
        <f>+N51/$E$51</f>
        <v>#DIV/0!</v>
      </c>
    </row>
    <row r="52" spans="1:15" s="91" customFormat="1" ht="7.5" customHeight="1">
      <c r="A52" s="54"/>
      <c r="B52" s="110"/>
      <c r="C52" s="111"/>
      <c r="D52" s="112"/>
      <c r="E52" s="113"/>
      <c r="F52" s="187"/>
      <c r="G52" s="187"/>
      <c r="H52" s="114"/>
      <c r="I52" s="114"/>
      <c r="J52" s="114"/>
      <c r="K52" s="114"/>
      <c r="L52" s="114"/>
      <c r="M52" s="114"/>
      <c r="N52" s="114"/>
      <c r="O52" s="114"/>
    </row>
    <row r="53" spans="1:15" s="91" customFormat="1" ht="14.25">
      <c r="A53" s="54">
        <v>9</v>
      </c>
      <c r="B53" s="115" t="s">
        <v>95</v>
      </c>
      <c r="C53" s="188" t="s">
        <v>96</v>
      </c>
      <c r="D53" s="139"/>
      <c r="E53" s="140"/>
      <c r="F53" s="104"/>
      <c r="G53" s="180">
        <v>1</v>
      </c>
      <c r="H53" s="174"/>
      <c r="I53" s="189"/>
      <c r="J53" s="174"/>
      <c r="K53" s="189"/>
      <c r="L53" s="174"/>
      <c r="M53" s="189"/>
      <c r="N53" s="174"/>
      <c r="O53" s="189"/>
    </row>
    <row r="54" spans="1:15" s="91" customFormat="1" ht="14.25">
      <c r="A54" s="54"/>
      <c r="B54" s="115"/>
      <c r="C54" s="129" t="s">
        <v>97</v>
      </c>
      <c r="D54" s="139">
        <v>102</v>
      </c>
      <c r="E54" s="140"/>
      <c r="F54" s="104"/>
      <c r="G54" s="180">
        <v>1</v>
      </c>
      <c r="H54" s="174"/>
      <c r="I54" s="189"/>
      <c r="J54" s="174"/>
      <c r="K54" s="189"/>
      <c r="L54" s="174"/>
      <c r="M54" s="189"/>
      <c r="N54" s="174"/>
      <c r="O54" s="189"/>
    </row>
    <row r="55" spans="1:15" s="91" customFormat="1" ht="14.25">
      <c r="A55" s="54"/>
      <c r="B55" s="115"/>
      <c r="C55" s="129" t="s">
        <v>99</v>
      </c>
      <c r="D55" s="139">
        <v>342</v>
      </c>
      <c r="E55" s="140"/>
      <c r="F55" s="104"/>
      <c r="G55" s="180">
        <v>1</v>
      </c>
      <c r="H55" s="174"/>
      <c r="I55" s="189"/>
      <c r="J55" s="174"/>
      <c r="K55" s="189"/>
      <c r="L55" s="174"/>
      <c r="M55" s="189"/>
      <c r="N55" s="174"/>
      <c r="O55" s="189"/>
    </row>
    <row r="56" spans="1:15" s="91" customFormat="1" ht="14.25">
      <c r="A56" s="54"/>
      <c r="B56" s="115" t="s">
        <v>164</v>
      </c>
      <c r="C56" s="188"/>
      <c r="D56" s="185">
        <v>444</v>
      </c>
      <c r="E56" s="107">
        <f>SUM(E53:E55)</f>
        <v>0</v>
      </c>
      <c r="F56" s="186"/>
      <c r="G56" s="181">
        <v>1</v>
      </c>
      <c r="H56" s="95">
        <f>+H53+H54+H55</f>
        <v>0</v>
      </c>
      <c r="I56" s="168" t="e">
        <f>+H56/$E$56</f>
        <v>#DIV/0!</v>
      </c>
      <c r="J56" s="95">
        <f>+J53+J54+J55</f>
        <v>0</v>
      </c>
      <c r="K56" s="168" t="e">
        <f>+J56/$E$56</f>
        <v>#DIV/0!</v>
      </c>
      <c r="L56" s="95">
        <f>+L53+L54+L55</f>
        <v>0</v>
      </c>
      <c r="M56" s="168" t="e">
        <f>+L56/$E$56</f>
        <v>#DIV/0!</v>
      </c>
      <c r="N56" s="106">
        <f>+N53+N54+N55</f>
        <v>0</v>
      </c>
      <c r="O56" s="128" t="e">
        <f>+N56/$E$56</f>
        <v>#DIV/0!</v>
      </c>
    </row>
    <row r="57" spans="1:15" s="91" customFormat="1" ht="7.5" customHeight="1">
      <c r="A57" s="54"/>
      <c r="B57" s="110"/>
      <c r="C57" s="111"/>
      <c r="D57" s="112"/>
      <c r="E57" s="113"/>
      <c r="F57" s="114"/>
      <c r="G57" s="114"/>
      <c r="H57" s="114"/>
      <c r="I57" s="114"/>
      <c r="J57" s="114"/>
      <c r="K57" s="114"/>
      <c r="L57" s="114"/>
      <c r="M57" s="114"/>
      <c r="N57" s="114"/>
      <c r="O57" s="114"/>
    </row>
    <row r="58" spans="1:15" s="91" customFormat="1" ht="14.25">
      <c r="A58" s="54">
        <v>10</v>
      </c>
      <c r="B58" s="115" t="s">
        <v>102</v>
      </c>
      <c r="C58" s="129" t="s">
        <v>165</v>
      </c>
      <c r="D58" s="120"/>
      <c r="E58" s="89"/>
      <c r="F58" s="177"/>
      <c r="G58" s="178"/>
      <c r="H58" s="177"/>
      <c r="I58" s="177"/>
      <c r="J58" s="174"/>
      <c r="K58" s="189"/>
      <c r="L58" s="177"/>
      <c r="M58" s="177"/>
      <c r="N58" s="174"/>
      <c r="O58" s="189"/>
    </row>
    <row r="59" spans="1:15" s="91" customFormat="1" ht="14.25">
      <c r="A59" s="54"/>
      <c r="B59" s="115"/>
      <c r="C59" s="129" t="s">
        <v>105</v>
      </c>
      <c r="D59" s="120">
        <v>988</v>
      </c>
      <c r="E59" s="89"/>
      <c r="F59" s="177"/>
      <c r="G59" s="178"/>
      <c r="H59" s="177"/>
      <c r="I59" s="177"/>
      <c r="J59" s="174"/>
      <c r="K59" s="189"/>
      <c r="L59" s="177"/>
      <c r="M59" s="177"/>
      <c r="N59" s="177"/>
      <c r="O59" s="177"/>
    </row>
    <row r="60" spans="1:15" s="91" customFormat="1" ht="14.25">
      <c r="A60" s="54"/>
      <c r="B60" s="115"/>
      <c r="C60" s="188" t="s">
        <v>166</v>
      </c>
      <c r="D60" s="120">
        <v>15</v>
      </c>
      <c r="E60" s="89"/>
      <c r="F60" s="177"/>
      <c r="G60" s="178"/>
      <c r="H60" s="177"/>
      <c r="I60" s="177"/>
      <c r="J60" s="174"/>
      <c r="K60" s="189"/>
      <c r="L60" s="177"/>
      <c r="M60" s="177"/>
      <c r="N60" s="177"/>
      <c r="O60" s="177"/>
    </row>
    <row r="61" spans="1:15" s="91" customFormat="1" ht="14.25">
      <c r="A61" s="54"/>
      <c r="B61" s="115" t="s">
        <v>113</v>
      </c>
      <c r="C61" s="164"/>
      <c r="D61" s="165">
        <v>1003</v>
      </c>
      <c r="E61" s="166">
        <f>SUM(E58:E60)</f>
        <v>0</v>
      </c>
      <c r="F61" s="175"/>
      <c r="G61" s="172"/>
      <c r="H61" s="175"/>
      <c r="I61" s="175"/>
      <c r="J61" s="166">
        <f>+J58+J59+J60</f>
        <v>0</v>
      </c>
      <c r="K61" s="190" t="e">
        <f>+J61/$E$61</f>
        <v>#DIV/0!</v>
      </c>
      <c r="L61" s="177"/>
      <c r="M61" s="191"/>
      <c r="N61" s="166">
        <f>+N58</f>
        <v>0</v>
      </c>
      <c r="O61" s="190" t="e">
        <f>+N61/$E$61</f>
        <v>#DIV/0!</v>
      </c>
    </row>
    <row r="62" spans="1:15" s="91" customFormat="1" ht="7.5" customHeight="1">
      <c r="A62" s="54"/>
      <c r="B62" s="110"/>
      <c r="C62" s="111"/>
      <c r="D62" s="112"/>
      <c r="E62" s="113"/>
      <c r="F62" s="114"/>
      <c r="G62" s="114"/>
      <c r="H62" s="114"/>
      <c r="I62" s="114"/>
      <c r="J62" s="114"/>
      <c r="K62" s="114"/>
      <c r="L62" s="114"/>
      <c r="M62" s="114"/>
      <c r="N62" s="114"/>
      <c r="O62" s="114"/>
    </row>
    <row r="63" spans="1:15" s="91" customFormat="1" ht="14.25">
      <c r="A63" s="54">
        <v>11</v>
      </c>
      <c r="B63" s="115" t="s">
        <v>114</v>
      </c>
      <c r="C63" s="188" t="s">
        <v>167</v>
      </c>
      <c r="D63" s="120">
        <v>25</v>
      </c>
      <c r="E63" s="89"/>
      <c r="F63" s="104"/>
      <c r="G63" s="180">
        <v>1</v>
      </c>
      <c r="H63" s="89"/>
      <c r="I63" s="90"/>
      <c r="J63" s="89"/>
      <c r="K63" s="90"/>
      <c r="L63" s="89"/>
      <c r="M63" s="90"/>
      <c r="N63" s="89"/>
      <c r="O63" s="90"/>
    </row>
    <row r="64" spans="1:15" s="91" customFormat="1" ht="14.25">
      <c r="A64" s="54"/>
      <c r="B64" s="92" t="s">
        <v>168</v>
      </c>
      <c r="C64" s="188" t="s">
        <v>117</v>
      </c>
      <c r="D64" s="120">
        <v>146</v>
      </c>
      <c r="E64" s="89"/>
      <c r="F64" s="104"/>
      <c r="G64" s="180">
        <v>1</v>
      </c>
      <c r="H64" s="104"/>
      <c r="I64" s="180">
        <v>1</v>
      </c>
      <c r="J64" s="89"/>
      <c r="K64" s="90"/>
      <c r="L64" s="89"/>
      <c r="M64" s="90"/>
      <c r="N64" s="89"/>
      <c r="O64" s="90"/>
    </row>
    <row r="65" spans="1:15" s="91" customFormat="1" ht="14.25">
      <c r="A65" s="54"/>
      <c r="B65" s="92"/>
      <c r="C65" s="188" t="s">
        <v>119</v>
      </c>
      <c r="D65" s="120">
        <v>260</v>
      </c>
      <c r="E65" s="89"/>
      <c r="F65" s="104"/>
      <c r="G65" s="180">
        <v>1</v>
      </c>
      <c r="H65" s="89"/>
      <c r="I65" s="90"/>
      <c r="J65" s="89"/>
      <c r="K65" s="90"/>
      <c r="L65" s="89"/>
      <c r="M65" s="90"/>
      <c r="N65" s="89"/>
      <c r="O65" s="90"/>
    </row>
    <row r="66" spans="1:15" s="91" customFormat="1" ht="14.25">
      <c r="A66" s="54"/>
      <c r="B66" s="92"/>
      <c r="C66" s="188" t="s">
        <v>123</v>
      </c>
      <c r="D66" s="120"/>
      <c r="E66" s="89"/>
      <c r="F66" s="104"/>
      <c r="G66" s="180">
        <v>1</v>
      </c>
      <c r="H66" s="89"/>
      <c r="I66" s="90"/>
      <c r="J66" s="89"/>
      <c r="K66" s="90"/>
      <c r="L66" s="89"/>
      <c r="M66" s="90"/>
      <c r="N66" s="89"/>
      <c r="O66" s="90"/>
    </row>
    <row r="67" spans="1:15" s="91" customFormat="1" ht="14.25">
      <c r="A67" s="54"/>
      <c r="B67" s="92"/>
      <c r="C67" s="188" t="s">
        <v>125</v>
      </c>
      <c r="D67" s="120"/>
      <c r="E67" s="89"/>
      <c r="F67" s="104"/>
      <c r="G67" s="180">
        <v>1</v>
      </c>
      <c r="H67" s="89"/>
      <c r="I67" s="90"/>
      <c r="J67" s="89"/>
      <c r="K67" s="90"/>
      <c r="L67" s="89"/>
      <c r="M67" s="90"/>
      <c r="N67" s="89"/>
      <c r="O67" s="90"/>
    </row>
    <row r="68" spans="1:15" s="91" customFormat="1" ht="14.25">
      <c r="A68" s="54"/>
      <c r="B68" s="92"/>
      <c r="C68" s="188" t="s">
        <v>121</v>
      </c>
      <c r="D68" s="120"/>
      <c r="E68" s="89"/>
      <c r="F68" s="104"/>
      <c r="G68" s="180">
        <v>1</v>
      </c>
      <c r="H68" s="89"/>
      <c r="I68" s="90"/>
      <c r="J68" s="89"/>
      <c r="K68" s="90"/>
      <c r="L68" s="89"/>
      <c r="M68" s="90"/>
      <c r="N68" s="89"/>
      <c r="O68" s="90"/>
    </row>
    <row r="69" spans="1:15" s="91" customFormat="1" ht="14.25">
      <c r="A69" s="54"/>
      <c r="B69" s="92"/>
      <c r="C69" s="188" t="s">
        <v>127</v>
      </c>
      <c r="D69" s="170"/>
      <c r="E69" s="86"/>
      <c r="F69" s="89"/>
      <c r="G69" s="90"/>
      <c r="H69" s="89"/>
      <c r="I69" s="90"/>
      <c r="J69" s="89"/>
      <c r="K69" s="90"/>
      <c r="L69" s="89"/>
      <c r="M69" s="90"/>
      <c r="N69" s="89"/>
      <c r="O69" s="90"/>
    </row>
    <row r="70" spans="1:15" s="91" customFormat="1" ht="14.25">
      <c r="A70" s="54"/>
      <c r="B70" s="115" t="s">
        <v>169</v>
      </c>
      <c r="C70" s="192"/>
      <c r="D70" s="165">
        <f>SUM(D63:D69)</f>
        <v>431</v>
      </c>
      <c r="E70" s="166">
        <f>SUM(E63:E69)</f>
        <v>0</v>
      </c>
      <c r="F70" s="166">
        <f>+F69</f>
        <v>0</v>
      </c>
      <c r="G70" s="168" t="e">
        <f>+F70/$E$70</f>
        <v>#DIV/0!</v>
      </c>
      <c r="H70" s="166">
        <f>+H63+H65+H66+H67+H68+H69</f>
        <v>0</v>
      </c>
      <c r="I70" s="168" t="e">
        <f>+H70/$E$70</f>
        <v>#DIV/0!</v>
      </c>
      <c r="J70" s="166">
        <f>SUM(J63:J69)</f>
        <v>0</v>
      </c>
      <c r="K70" s="168" t="e">
        <f>+J70/$E$70</f>
        <v>#DIV/0!</v>
      </c>
      <c r="L70" s="166">
        <f>SUM(L63:L69)</f>
        <v>0</v>
      </c>
      <c r="M70" s="168" t="e">
        <f>+L70/$E$70</f>
        <v>#DIV/0!</v>
      </c>
      <c r="N70" s="166">
        <f>SUM(N63:N69)</f>
        <v>0</v>
      </c>
      <c r="O70" s="168" t="e">
        <f>+N70/$E$70</f>
        <v>#DIV/0!</v>
      </c>
    </row>
    <row r="71" spans="2:15" ht="8.25" customHeight="1">
      <c r="B71" s="193"/>
      <c r="C71" s="193"/>
      <c r="D71" s="194"/>
      <c r="E71" s="195"/>
      <c r="F71" s="196"/>
      <c r="G71" s="196"/>
      <c r="H71" s="197"/>
      <c r="I71" s="197"/>
      <c r="J71" s="197"/>
      <c r="K71" s="197"/>
      <c r="L71" s="197"/>
      <c r="M71" s="197"/>
      <c r="N71" s="197"/>
      <c r="O71" s="197"/>
    </row>
    <row r="72" spans="2:15" ht="14.25">
      <c r="B72" s="79" t="s">
        <v>170</v>
      </c>
      <c r="C72" s="198"/>
      <c r="D72" s="199">
        <f>+D70+D61+D56+D51+D46+D41+D37+D35+D31+D20+D12</f>
        <v>39933</v>
      </c>
      <c r="E72" s="95">
        <f>+E70+E12+E61+E56+E51+E46+E41+E37+E35+E31+E20</f>
        <v>0</v>
      </c>
      <c r="F72" s="95">
        <f>+F12+F20+F31+F70</f>
        <v>0</v>
      </c>
      <c r="G72" s="200"/>
      <c r="H72" s="106">
        <f>+H70+H56+H46+H41+H35+H31+H20+H10</f>
        <v>0</v>
      </c>
      <c r="I72" s="100" t="e">
        <f>+H72/E72</f>
        <v>#DIV/0!</v>
      </c>
      <c r="J72" s="106">
        <f>+J70+J61+J56+J51+J46+J41+J37+J35+J31+J20+J12</f>
        <v>0</v>
      </c>
      <c r="K72" s="100" t="e">
        <f>+J72/E72</f>
        <v>#DIV/0!</v>
      </c>
      <c r="L72" s="95">
        <f>+L10+L20+L31+L35+L37+L41+L46+L51+L56+L70</f>
        <v>0</v>
      </c>
      <c r="M72" s="201"/>
      <c r="N72" s="95">
        <f>+N10+N11+N20+N31+N35+N37+N41+N46+N51+N56+N61+N70</f>
        <v>0</v>
      </c>
      <c r="O72" s="200"/>
    </row>
    <row r="73" spans="2:15" ht="14.25">
      <c r="B73" s="198"/>
      <c r="C73" s="192"/>
      <c r="D73" s="202"/>
      <c r="E73" s="203"/>
      <c r="F73" s="204"/>
      <c r="G73" s="204"/>
      <c r="H73" s="204"/>
      <c r="I73" s="204"/>
      <c r="J73" s="204"/>
      <c r="K73" s="204"/>
      <c r="L73" s="204"/>
      <c r="M73" s="204"/>
      <c r="N73" s="204"/>
      <c r="O73" s="204"/>
    </row>
    <row r="74" ht="14.25"/>
    <row r="95" ht="15.75" customHeight="1"/>
  </sheetData>
  <sheetProtection password="C67C" sheet="1"/>
  <mergeCells count="12">
    <mergeCell ref="C1:D1"/>
    <mergeCell ref="F3:O3"/>
    <mergeCell ref="F4:G4"/>
    <mergeCell ref="H4:I4"/>
    <mergeCell ref="J4:K4"/>
    <mergeCell ref="L4:M4"/>
    <mergeCell ref="N4:O4"/>
    <mergeCell ref="F5:G5"/>
    <mergeCell ref="H5:I5"/>
    <mergeCell ref="J5:K5"/>
    <mergeCell ref="L5:M5"/>
    <mergeCell ref="N5:O5"/>
  </mergeCells>
  <printOptions/>
  <pageMargins left="0.7875" right="0.7875" top="0.6506944444444445" bottom="0.6499999999999999" header="0.4131944444444444" footer="0.4125"/>
  <pageSetup fitToHeight="1" fitToWidth="1" horizontalDpi="300" verticalDpi="300" orientation="landscape" paperSize="8"/>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2020-03-03T12:28:34Z</cp:lastPrinted>
  <dcterms:created xsi:type="dcterms:W3CDTF">2020-02-26T08:37:50Z</dcterms:created>
  <dcterms:modified xsi:type="dcterms:W3CDTF">2020-05-11T08:13:49Z</dcterms:modified>
  <cp:category/>
  <cp:version/>
  <cp:contentType/>
  <cp:contentStatus/>
  <cp:revision>38</cp:revision>
</cp:coreProperties>
</file>