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<sst xmlns="http://schemas.openxmlformats.org/spreadsheetml/2006/main" count="47" uniqueCount="37">
  <si>
    <t xml:space="preserve">Piano Economico di sostenibilità</t>
  </si>
  <si>
    <t xml:space="preserve">      2020 giungo/dicembre</t>
  </si>
  <si>
    <t xml:space="preserve">%</t>
  </si>
  <si>
    <t xml:space="preserve">2029 gennaio/maggio</t>
  </si>
  <si>
    <t xml:space="preserve">Ricavi vendite, prestazioni</t>
  </si>
  <si>
    <t xml:space="preserve">Altri ricavi**</t>
  </si>
  <si>
    <t xml:space="preserve">….................</t>
  </si>
  <si>
    <t xml:space="preserve">Tot. Ricavi</t>
  </si>
  <si>
    <t xml:space="preserve">Canone di concessione*</t>
  </si>
  <si>
    <t xml:space="preserve">Spese per materiali di consumo</t>
  </si>
  <si>
    <t xml:space="preserve">Spese per servizi (es. amministrativi, pulizie)</t>
  </si>
  <si>
    <t xml:space="preserve">Spese per utenze***</t>
  </si>
  <si>
    <t xml:space="preserve">Spese di promozione, pubblicità</t>
  </si>
  <si>
    <t xml:space="preserve">Spese per il personale</t>
  </si>
  <si>
    <t xml:space="preserve">Oneri diversi di gestione</t>
  </si>
  <si>
    <t xml:space="preserve">Tot. Costi di struttura</t>
  </si>
  <si>
    <t xml:space="preserve">Margine Operativo lordo</t>
  </si>
  <si>
    <t xml:space="preserve">Accantonamenti (es. per svalutaz crediti, per manutenzione)</t>
  </si>
  <si>
    <t xml:space="preserve">Ammortamenti immobilizzazioni immateriali (es. software)</t>
  </si>
  <si>
    <t xml:space="preserve">Ammortamenti immobilizzazioni materiali (es. attrezzature)</t>
  </si>
  <si>
    <t xml:space="preserve">Tot. Ammortamenti</t>
  </si>
  <si>
    <t xml:space="preserve">Tot. Costi di gestione</t>
  </si>
  <si>
    <t xml:space="preserve">Margine Operativo netto</t>
  </si>
  <si>
    <t xml:space="preserve">Proventi finanziari attivi (es.da titoli, interessi attivi su c/c)</t>
  </si>
  <si>
    <t xml:space="preserve">Interessi passivi su c/c</t>
  </si>
  <si>
    <t xml:space="preserve">Tot. Gestione finanziaria</t>
  </si>
  <si>
    <t xml:space="preserve">Proventi straordinari</t>
  </si>
  <si>
    <t xml:space="preserve">Oneri straordinari</t>
  </si>
  <si>
    <t xml:space="preserve">Tot. Gestione straordinaria</t>
  </si>
  <si>
    <t xml:space="preserve">Reddito ante-imposte</t>
  </si>
  <si>
    <t xml:space="preserve">Imposte</t>
  </si>
  <si>
    <t xml:space="preserve">Reddito d’esercizio</t>
  </si>
  <si>
    <t xml:space="preserve">Note:</t>
  </si>
  <si>
    <t xml:space="preserve">- Il Piano Economico di sostenibilità rappresenta un modello indicativo per la rappresentazione dei ricavi e delle spese sostenute, pertanto le voci di ricavo e di costo possono essere integrate e modificate. La durata del Piano dovrà essere pari alla durata della concessione.                                                                                                                                                                  - Le righe dei Totali contengono delle formule, pertanto è necessario tenerne conto in caso di integrazione del foglio di calcolo.</t>
  </si>
  <si>
    <t xml:space="preserve">* importo comprensivo di ipotesi rivalutazione istat dello 0,01%</t>
  </si>
  <si>
    <t xml:space="preserve">** specificare la natura della voce Altri ricavi</t>
  </si>
  <si>
    <t xml:space="preserve">***consumo storico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</si>
</sst>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%"/>
  </numFmts>
  <fonts count="18">
    <font>
      <sz val="11"/>
      <color rgb="FF00000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0"/>
    </font>
    <font>
      <sz val="10"/>
      <color rgb="FFFFFFFF"/>
      <name val="Arial"/>
      <family val="0"/>
    </font>
    <font>
      <sz val="10"/>
      <color rgb="FFCC0000"/>
      <name val="Arial"/>
      <family val="0"/>
    </font>
    <font>
      <b val="true"/>
      <sz val="10"/>
      <color rgb="FFFFFFFF"/>
      <name val="Arial"/>
      <family val="0"/>
    </font>
    <font>
      <i val="true"/>
      <sz val="10"/>
      <color rgb="FF808080"/>
      <name val="Arial"/>
      <family val="0"/>
    </font>
    <font>
      <sz val="10"/>
      <color rgb="FF006600"/>
      <name val="Arial"/>
      <family val="0"/>
    </font>
    <font>
      <b val="true"/>
      <sz val="24"/>
      <color rgb="FF000000"/>
      <name val="Arial"/>
      <family val="0"/>
    </font>
    <font>
      <sz val="18"/>
      <color rgb="FF000000"/>
      <name val="Arial"/>
      <family val="0"/>
    </font>
    <font>
      <sz val="12"/>
      <color rgb="FF000000"/>
      <name val="Arial"/>
      <family val="0"/>
    </font>
    <font>
      <sz val="10"/>
      <color rgb="FF996600"/>
      <name val="Arial"/>
      <family val="0"/>
    </font>
    <font>
      <sz val="10"/>
      <color rgb="FF333333"/>
      <name val="Arial"/>
      <family val="0"/>
    </font>
    <font>
      <b val="true"/>
      <sz val="11"/>
      <color rgb="FF000000"/>
      <name val="Arial"/>
      <family val="0"/>
    </font>
    <font>
      <sz val="10"/>
      <color rgb="FF000000"/>
      <name val="Arial"/>
      <family val="0"/>
    </font>
    <font>
      <i val="true"/>
      <sz val="9"/>
      <color rgb="FF000000"/>
      <name val="Arial"/>
      <family val="0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/>
      <top style="hair"/>
      <bottom/>
      <diagonal/>
    </border>
    <border diagonalUp="false" diagonalDown="false">
      <left/>
      <right/>
      <top style="hair"/>
      <bottom/>
      <diagonal/>
    </border>
    <border diagonalUp="false" diagonalDown="false">
      <left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justify" vertical="bottom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Accent" xfId="20" builtinId="53" customBuiltin="true"/>
    <cellStyle name="Accent 1" xfId="21" builtinId="53" customBuiltin="true"/>
    <cellStyle name="Accent 2" xfId="22" builtinId="53" customBuiltin="true"/>
    <cellStyle name="Accent 3" xfId="23" builtinId="53" customBuiltin="true"/>
    <cellStyle name="Bad" xfId="24" builtinId="53" customBuiltin="true"/>
    <cellStyle name="Error" xfId="25" builtinId="53" customBuiltin="true"/>
    <cellStyle name="Footnote" xfId="26" builtinId="53" customBuiltin="true"/>
    <cellStyle name="Good" xfId="27" builtinId="53" customBuiltin="true"/>
    <cellStyle name="Heading" xfId="28" builtinId="53" customBuiltin="true"/>
    <cellStyle name="Heading 1" xfId="29" builtinId="53" customBuiltin="true"/>
    <cellStyle name="Heading 2" xfId="30" builtinId="53" customBuiltin="true"/>
    <cellStyle name="Neutral" xfId="31" builtinId="53" customBuiltin="true"/>
    <cellStyle name="Note" xfId="32" builtinId="53" customBuiltin="true"/>
    <cellStyle name="Status" xfId="33" builtinId="53" customBuiltin="true"/>
    <cellStyle name="Text" xfId="34" builtinId="53" customBuiltin="true"/>
    <cellStyle name="Warning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3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1" width="27.57"/>
    <col collapsed="false" customWidth="true" hidden="false" outlineLevel="0" max="2" min="2" style="1" width="11.81"/>
    <col collapsed="false" customWidth="true" hidden="false" outlineLevel="0" max="3" min="3" style="1" width="6.27"/>
    <col collapsed="false" customWidth="true" hidden="false" outlineLevel="0" max="4" min="4" style="1" width="10.58"/>
    <col collapsed="false" customWidth="true" hidden="false" outlineLevel="0" max="5" min="5" style="1" width="5.29"/>
    <col collapsed="false" customWidth="true" hidden="false" outlineLevel="0" max="6" min="6" style="1" width="10.58"/>
    <col collapsed="false" customWidth="true" hidden="false" outlineLevel="0" max="7" min="7" style="1" width="4.8"/>
    <col collapsed="false" customWidth="true" hidden="false" outlineLevel="0" max="8" min="8" style="1" width="10.58"/>
    <col collapsed="false" customWidth="true" hidden="false" outlineLevel="0" max="9" min="9" style="1" width="5.66"/>
    <col collapsed="false" customWidth="true" hidden="false" outlineLevel="0" max="10" min="10" style="1" width="10.58"/>
    <col collapsed="false" customWidth="true" hidden="false" outlineLevel="0" max="11" min="11" style="1" width="5.79"/>
    <col collapsed="false" customWidth="true" hidden="false" outlineLevel="0" max="12" min="12" style="1" width="10.58"/>
    <col collapsed="false" customWidth="true" hidden="false" outlineLevel="0" max="13" min="13" style="1" width="5.54"/>
    <col collapsed="false" customWidth="true" hidden="false" outlineLevel="0" max="14" min="14" style="1" width="10.58"/>
    <col collapsed="false" customWidth="true" hidden="false" outlineLevel="0" max="15" min="15" style="1" width="6.03"/>
    <col collapsed="false" customWidth="true" hidden="false" outlineLevel="0" max="16" min="16" style="1" width="10.58"/>
    <col collapsed="false" customWidth="true" hidden="false" outlineLevel="0" max="17" min="17" style="1" width="6.03"/>
    <col collapsed="false" customWidth="true" hidden="false" outlineLevel="0" max="18" min="18" style="1" width="10.58"/>
    <col collapsed="false" customWidth="true" hidden="false" outlineLevel="0" max="19" min="19" style="1" width="6.77"/>
    <col collapsed="false" customWidth="true" hidden="false" outlineLevel="0" max="20" min="20" style="1" width="10.58"/>
    <col collapsed="false" customWidth="true" hidden="false" outlineLevel="0" max="21" min="21" style="1" width="4.92"/>
    <col collapsed="false" customWidth="true" hidden="false" outlineLevel="0" max="1021" min="22" style="1" width="10.58"/>
    <col collapsed="false" customWidth="true" hidden="false" outlineLevel="0" max="1022" min="1022" style="1" width="8.86"/>
    <col collapsed="false" customWidth="true" hidden="false" outlineLevel="0" max="1023" min="1023" style="1" width="10.58"/>
    <col collapsed="false" customWidth="true" hidden="false" outlineLevel="0" max="1025" min="1024" style="1" width="8.86"/>
  </cols>
  <sheetData>
    <row r="1" customFormat="false" ht="50.65" hidden="false" customHeight="true" outlineLevel="0" collapsed="false">
      <c r="A1" s="2" t="s">
        <v>0</v>
      </c>
      <c r="B1" s="3" t="s">
        <v>1</v>
      </c>
      <c r="C1" s="3" t="s">
        <v>2</v>
      </c>
      <c r="D1" s="3" t="n">
        <v>2021</v>
      </c>
      <c r="E1" s="4" t="s">
        <v>2</v>
      </c>
      <c r="F1" s="4" t="n">
        <v>2022</v>
      </c>
      <c r="G1" s="4" t="s">
        <v>2</v>
      </c>
      <c r="H1" s="4" t="n">
        <v>2023</v>
      </c>
      <c r="I1" s="4" t="s">
        <v>2</v>
      </c>
      <c r="J1" s="4" t="n">
        <v>2024</v>
      </c>
      <c r="K1" s="4" t="s">
        <v>2</v>
      </c>
      <c r="L1" s="4" t="n">
        <v>2025</v>
      </c>
      <c r="M1" s="4" t="s">
        <v>2</v>
      </c>
      <c r="N1" s="4" t="n">
        <v>2026</v>
      </c>
      <c r="O1" s="4" t="s">
        <v>2</v>
      </c>
      <c r="P1" s="4" t="n">
        <v>2027</v>
      </c>
      <c r="Q1" s="4" t="s">
        <v>2</v>
      </c>
      <c r="R1" s="4" t="n">
        <v>2028</v>
      </c>
      <c r="S1" s="4" t="s">
        <v>2</v>
      </c>
      <c r="T1" s="3" t="s">
        <v>3</v>
      </c>
      <c r="U1" s="4" t="s">
        <v>2</v>
      </c>
    </row>
    <row r="2" customFormat="false" ht="26.85" hidden="false" customHeight="true" outlineLevel="0" collapsed="false">
      <c r="A2" s="5" t="s">
        <v>4</v>
      </c>
      <c r="B2" s="6"/>
      <c r="C2" s="7"/>
      <c r="D2" s="6"/>
      <c r="E2" s="7"/>
      <c r="F2" s="6"/>
      <c r="G2" s="7"/>
      <c r="H2" s="6"/>
      <c r="I2" s="7"/>
      <c r="J2" s="6"/>
      <c r="K2" s="7"/>
      <c r="L2" s="6"/>
      <c r="M2" s="7"/>
      <c r="N2" s="6"/>
      <c r="O2" s="7"/>
      <c r="P2" s="6"/>
      <c r="Q2" s="7"/>
      <c r="R2" s="6"/>
      <c r="S2" s="7"/>
      <c r="T2" s="6"/>
      <c r="U2" s="7"/>
    </row>
    <row r="3" customFormat="false" ht="14.25" hidden="false" customHeight="false" outlineLevel="0" collapsed="false">
      <c r="A3" s="5" t="s">
        <v>5</v>
      </c>
      <c r="B3" s="6" t="n">
        <v>0</v>
      </c>
      <c r="C3" s="7"/>
      <c r="D3" s="6"/>
      <c r="E3" s="7"/>
      <c r="F3" s="6"/>
      <c r="G3" s="7"/>
      <c r="H3" s="6"/>
      <c r="I3" s="7"/>
      <c r="J3" s="6"/>
      <c r="K3" s="7"/>
      <c r="L3" s="6"/>
      <c r="M3" s="7"/>
      <c r="N3" s="6"/>
      <c r="O3" s="7"/>
      <c r="P3" s="6"/>
      <c r="Q3" s="7"/>
      <c r="R3" s="6"/>
      <c r="S3" s="7"/>
      <c r="T3" s="6"/>
      <c r="U3" s="7"/>
    </row>
    <row r="4" customFormat="false" ht="14.25" hidden="false" customHeight="false" outlineLevel="0" collapsed="false">
      <c r="A4" s="5" t="s">
        <v>6</v>
      </c>
      <c r="B4" s="6"/>
      <c r="C4" s="7"/>
      <c r="D4" s="6"/>
      <c r="E4" s="7"/>
      <c r="F4" s="6"/>
      <c r="G4" s="7"/>
      <c r="H4" s="6"/>
      <c r="I4" s="7"/>
      <c r="J4" s="6"/>
      <c r="K4" s="7"/>
      <c r="L4" s="6"/>
      <c r="M4" s="7"/>
      <c r="N4" s="6"/>
      <c r="O4" s="7"/>
      <c r="P4" s="6"/>
      <c r="Q4" s="7"/>
      <c r="R4" s="6"/>
      <c r="S4" s="7"/>
      <c r="T4" s="6"/>
      <c r="U4" s="7"/>
    </row>
    <row r="5" customFormat="false" ht="14.25" hidden="false" customHeight="false" outlineLevel="0" collapsed="false">
      <c r="A5" s="8" t="s">
        <v>7</v>
      </c>
      <c r="B5" s="6" t="n">
        <f aca="false">SUM(B2:B4)</f>
        <v>0</v>
      </c>
      <c r="C5" s="7" t="n">
        <f aca="false">IFERROR(B5/$B$5,0)</f>
        <v>0</v>
      </c>
      <c r="D5" s="6" t="n">
        <f aca="false">SUM(D2:D4)</f>
        <v>0</v>
      </c>
      <c r="E5" s="7" t="n">
        <f aca="false">IFERROR(D5/$D$5,0)</f>
        <v>0</v>
      </c>
      <c r="F5" s="6" t="n">
        <f aca="false">SUM(F2:F4)</f>
        <v>0</v>
      </c>
      <c r="G5" s="7" t="n">
        <f aca="false">IFERROR(F5/$F$5,0)</f>
        <v>0</v>
      </c>
      <c r="H5" s="6" t="n">
        <f aca="false">SUM(H2:H4)</f>
        <v>0</v>
      </c>
      <c r="I5" s="7" t="n">
        <f aca="false">IFERROR(H5/$H$5,0)</f>
        <v>0</v>
      </c>
      <c r="J5" s="6" t="n">
        <f aca="false">SUM(J2:J4)</f>
        <v>0</v>
      </c>
      <c r="K5" s="7" t="n">
        <f aca="false">IFERROR(J5/$J$5,0)</f>
        <v>0</v>
      </c>
      <c r="L5" s="6" t="n">
        <f aca="false">SUM(L2:L4)</f>
        <v>0</v>
      </c>
      <c r="M5" s="7" t="n">
        <f aca="false">IFERROR(L5/$L$5,0)</f>
        <v>0</v>
      </c>
      <c r="N5" s="6" t="n">
        <f aca="false">SUM(N2:N4)</f>
        <v>0</v>
      </c>
      <c r="O5" s="7" t="n">
        <f aca="false">IFERROR(N5/$N$5,0)</f>
        <v>0</v>
      </c>
      <c r="P5" s="6" t="n">
        <f aca="false">SUM(P2:P4)</f>
        <v>0</v>
      </c>
      <c r="Q5" s="7" t="n">
        <f aca="false">IFERROR(P5/$P$5,0)</f>
        <v>0</v>
      </c>
      <c r="R5" s="6" t="n">
        <f aca="false">SUM(R2:R4)</f>
        <v>0</v>
      </c>
      <c r="S5" s="7" t="n">
        <f aca="false">IFERROR(R5/$R$5,0)</f>
        <v>0</v>
      </c>
      <c r="T5" s="6" t="n">
        <f aca="false">SUM(T2:T4)</f>
        <v>0</v>
      </c>
      <c r="U5" s="7" t="n">
        <f aca="false">IFERROR(T5/$T$5,0)</f>
        <v>0</v>
      </c>
    </row>
    <row r="6" customFormat="false" ht="21.6" hidden="false" customHeight="true" outlineLevel="0" collapsed="false">
      <c r="A6" s="9" t="s">
        <v>8</v>
      </c>
      <c r="B6" s="6" t="n">
        <f aca="false">25000/12*7</f>
        <v>14583.3333333333</v>
      </c>
      <c r="C6" s="7"/>
      <c r="D6" s="6" t="n">
        <f aca="false">25000*1.01</f>
        <v>25250</v>
      </c>
      <c r="E6" s="7"/>
      <c r="F6" s="6" t="n">
        <f aca="false">D6*1.01</f>
        <v>25502.5</v>
      </c>
      <c r="G6" s="7"/>
      <c r="H6" s="6" t="n">
        <f aca="false">F6*1.01</f>
        <v>25757.525</v>
      </c>
      <c r="I6" s="7"/>
      <c r="J6" s="6" t="n">
        <f aca="false">H6*1.01</f>
        <v>26015.10025</v>
      </c>
      <c r="K6" s="7"/>
      <c r="L6" s="6" t="n">
        <f aca="false">J6*1.01</f>
        <v>26275.2512525</v>
      </c>
      <c r="M6" s="7"/>
      <c r="N6" s="6" t="n">
        <f aca="false">L6*1.01</f>
        <v>26538.003765025</v>
      </c>
      <c r="O6" s="7"/>
      <c r="P6" s="6" t="n">
        <f aca="false">N6*1.1</f>
        <v>29191.8041415275</v>
      </c>
      <c r="Q6" s="7"/>
      <c r="R6" s="6" t="n">
        <f aca="false">P6*1.01</f>
        <v>29483.7221829428</v>
      </c>
      <c r="S6" s="7"/>
      <c r="T6" s="6" t="n">
        <f aca="false">(R6*1.01)/12*5</f>
        <v>12407.7330853218</v>
      </c>
      <c r="U6" s="7"/>
    </row>
    <row r="7" customFormat="false" ht="14.25" hidden="false" customHeight="false" outlineLevel="0" collapsed="false">
      <c r="A7" s="5" t="s">
        <v>9</v>
      </c>
      <c r="B7" s="6"/>
      <c r="C7" s="7"/>
      <c r="D7" s="6"/>
      <c r="E7" s="7"/>
      <c r="F7" s="6"/>
      <c r="G7" s="7"/>
      <c r="H7" s="6"/>
      <c r="I7" s="7"/>
      <c r="J7" s="6"/>
      <c r="K7" s="7"/>
      <c r="L7" s="6"/>
      <c r="M7" s="7"/>
      <c r="N7" s="6"/>
      <c r="O7" s="7"/>
      <c r="P7" s="6"/>
      <c r="Q7" s="7"/>
      <c r="R7" s="6"/>
      <c r="S7" s="7"/>
      <c r="T7" s="6"/>
      <c r="U7" s="7"/>
    </row>
    <row r="8" customFormat="false" ht="28.5" hidden="false" customHeight="false" outlineLevel="0" collapsed="false">
      <c r="A8" s="10" t="s">
        <v>10</v>
      </c>
      <c r="B8" s="6"/>
      <c r="C8" s="7"/>
      <c r="D8" s="6"/>
      <c r="E8" s="7"/>
      <c r="F8" s="6"/>
      <c r="G8" s="7"/>
      <c r="H8" s="6"/>
      <c r="I8" s="7"/>
      <c r="J8" s="6"/>
      <c r="K8" s="7"/>
      <c r="L8" s="6"/>
      <c r="M8" s="7"/>
      <c r="N8" s="6"/>
      <c r="O8" s="7"/>
      <c r="P8" s="6"/>
      <c r="Q8" s="7"/>
      <c r="R8" s="6"/>
      <c r="S8" s="7"/>
      <c r="T8" s="6"/>
      <c r="U8" s="7"/>
    </row>
    <row r="9" customFormat="false" ht="14.25" hidden="false" customHeight="false" outlineLevel="0" collapsed="false">
      <c r="A9" s="5" t="s">
        <v>11</v>
      </c>
      <c r="B9" s="6" t="n">
        <f aca="false">((30000+4000+6700+1000)/12)*7</f>
        <v>24325</v>
      </c>
      <c r="C9" s="7"/>
      <c r="D9" s="6" t="n">
        <v>41700</v>
      </c>
      <c r="E9" s="7"/>
      <c r="F9" s="6" t="n">
        <f aca="false">D9</f>
        <v>41700</v>
      </c>
      <c r="G9" s="7"/>
      <c r="H9" s="6" t="n">
        <f aca="false">F9</f>
        <v>41700</v>
      </c>
      <c r="I9" s="7"/>
      <c r="J9" s="6" t="n">
        <f aca="false">H9</f>
        <v>41700</v>
      </c>
      <c r="K9" s="7"/>
      <c r="L9" s="6" t="n">
        <f aca="false">J9</f>
        <v>41700</v>
      </c>
      <c r="M9" s="7"/>
      <c r="N9" s="6" t="n">
        <f aca="false">L9</f>
        <v>41700</v>
      </c>
      <c r="O9" s="7"/>
      <c r="P9" s="6" t="n">
        <f aca="false">N9</f>
        <v>41700</v>
      </c>
      <c r="Q9" s="7"/>
      <c r="R9" s="6" t="n">
        <f aca="false">P9</f>
        <v>41700</v>
      </c>
      <c r="S9" s="7"/>
      <c r="T9" s="6" t="n">
        <f aca="false">R9/12*5</f>
        <v>17375</v>
      </c>
      <c r="U9" s="7"/>
    </row>
    <row r="10" customFormat="false" ht="14.25" hidden="false" customHeight="false" outlineLevel="0" collapsed="false">
      <c r="A10" s="5" t="s">
        <v>12</v>
      </c>
      <c r="B10" s="6"/>
      <c r="C10" s="7"/>
      <c r="D10" s="6"/>
      <c r="E10" s="7"/>
      <c r="F10" s="6"/>
      <c r="G10" s="7"/>
      <c r="H10" s="6"/>
      <c r="I10" s="7"/>
      <c r="J10" s="6"/>
      <c r="K10" s="7"/>
      <c r="L10" s="6"/>
      <c r="M10" s="7"/>
      <c r="N10" s="6"/>
      <c r="O10" s="7"/>
      <c r="P10" s="6"/>
      <c r="Q10" s="7"/>
      <c r="R10" s="6"/>
      <c r="S10" s="7"/>
      <c r="T10" s="6"/>
      <c r="U10" s="7"/>
    </row>
    <row r="11" customFormat="false" ht="14.25" hidden="false" customHeight="false" outlineLevel="0" collapsed="false">
      <c r="A11" s="10" t="s">
        <v>13</v>
      </c>
      <c r="B11" s="6"/>
      <c r="C11" s="7"/>
      <c r="D11" s="6"/>
      <c r="E11" s="7"/>
      <c r="F11" s="6"/>
      <c r="G11" s="7"/>
      <c r="H11" s="6"/>
      <c r="I11" s="7"/>
      <c r="J11" s="6"/>
      <c r="K11" s="7"/>
      <c r="L11" s="6"/>
      <c r="M11" s="7"/>
      <c r="N11" s="6"/>
      <c r="O11" s="7"/>
      <c r="P11" s="6"/>
      <c r="Q11" s="7"/>
      <c r="R11" s="6"/>
      <c r="S11" s="7"/>
      <c r="T11" s="6"/>
      <c r="U11" s="7"/>
    </row>
    <row r="12" customFormat="false" ht="14.25" hidden="false" customHeight="false" outlineLevel="0" collapsed="false">
      <c r="A12" s="10" t="s">
        <v>14</v>
      </c>
      <c r="B12" s="6" t="n">
        <f aca="false">6705/12*7</f>
        <v>3911.25</v>
      </c>
      <c r="C12" s="7"/>
      <c r="D12" s="6" t="n">
        <v>6705</v>
      </c>
      <c r="E12" s="7"/>
      <c r="F12" s="6" t="n">
        <f aca="false">D12</f>
        <v>6705</v>
      </c>
      <c r="G12" s="7"/>
      <c r="H12" s="6" t="n">
        <f aca="false">F12</f>
        <v>6705</v>
      </c>
      <c r="I12" s="7"/>
      <c r="J12" s="6" t="n">
        <f aca="false">H12</f>
        <v>6705</v>
      </c>
      <c r="K12" s="7"/>
      <c r="L12" s="6" t="n">
        <f aca="false">J12</f>
        <v>6705</v>
      </c>
      <c r="M12" s="7"/>
      <c r="N12" s="6" t="n">
        <f aca="false">L12</f>
        <v>6705</v>
      </c>
      <c r="O12" s="7"/>
      <c r="P12" s="6" t="n">
        <f aca="false">N12</f>
        <v>6705</v>
      </c>
      <c r="Q12" s="7"/>
      <c r="R12" s="6" t="n">
        <f aca="false">P12</f>
        <v>6705</v>
      </c>
      <c r="S12" s="7"/>
      <c r="T12" s="6" t="n">
        <f aca="false">R12/12*5</f>
        <v>2793.75</v>
      </c>
      <c r="U12" s="7"/>
    </row>
    <row r="13" customFormat="false" ht="14.25" hidden="false" customHeight="false" outlineLevel="0" collapsed="false">
      <c r="A13" s="10" t="s">
        <v>6</v>
      </c>
      <c r="B13" s="6"/>
      <c r="C13" s="7"/>
      <c r="D13" s="6"/>
      <c r="E13" s="7"/>
      <c r="F13" s="6"/>
      <c r="G13" s="7"/>
      <c r="H13" s="6"/>
      <c r="I13" s="7"/>
      <c r="J13" s="6"/>
      <c r="K13" s="7"/>
      <c r="L13" s="6"/>
      <c r="M13" s="7"/>
      <c r="N13" s="6"/>
      <c r="O13" s="7"/>
      <c r="P13" s="6"/>
      <c r="Q13" s="7"/>
      <c r="R13" s="6"/>
      <c r="S13" s="7"/>
      <c r="T13" s="6"/>
      <c r="U13" s="7"/>
    </row>
    <row r="14" customFormat="false" ht="23.1" hidden="false" customHeight="true" outlineLevel="0" collapsed="false">
      <c r="A14" s="8" t="s">
        <v>15</v>
      </c>
      <c r="B14" s="6" t="n">
        <f aca="false">SUM(B6:B13)</f>
        <v>42819.5833333333</v>
      </c>
      <c r="C14" s="7" t="n">
        <f aca="false">IFERROR(B14/$B$5,0)</f>
        <v>0</v>
      </c>
      <c r="D14" s="6" t="n">
        <f aca="false">SUM(D6:D13)</f>
        <v>73655</v>
      </c>
      <c r="E14" s="7" t="n">
        <f aca="false">IFERROR(D14/$D$5,0)</f>
        <v>0</v>
      </c>
      <c r="F14" s="6" t="n">
        <f aca="false">SUM(F6:F13)</f>
        <v>73907.5</v>
      </c>
      <c r="G14" s="7" t="n">
        <f aca="false">IFERROR(F14/$F$5,0)</f>
        <v>0</v>
      </c>
      <c r="H14" s="6" t="n">
        <f aca="false">SUM(H6:H13)</f>
        <v>74162.525</v>
      </c>
      <c r="I14" s="7" t="n">
        <f aca="false">IFERROR(H14/$H$5,0)</f>
        <v>0</v>
      </c>
      <c r="J14" s="6" t="n">
        <f aca="false">SUM(J6:J13)</f>
        <v>74420.10025</v>
      </c>
      <c r="K14" s="7" t="n">
        <f aca="false">IFERROR(J14/$J$5,0)</f>
        <v>0</v>
      </c>
      <c r="L14" s="6" t="n">
        <f aca="false">SUM(L6:L13)</f>
        <v>74680.2512525</v>
      </c>
      <c r="M14" s="7" t="n">
        <f aca="false">IFERROR(L14/$L$5,0)</f>
        <v>0</v>
      </c>
      <c r="N14" s="6" t="n">
        <f aca="false">SUM(N6:N13)</f>
        <v>74943.003765025</v>
      </c>
      <c r="O14" s="7" t="n">
        <f aca="false">IFERROR(N14/$N$5,0)</f>
        <v>0</v>
      </c>
      <c r="P14" s="6" t="n">
        <f aca="false">SUM(P6:P13)</f>
        <v>77596.8041415275</v>
      </c>
      <c r="Q14" s="7" t="n">
        <f aca="false">IFERROR(P14/$P$5,0)</f>
        <v>0</v>
      </c>
      <c r="R14" s="6" t="n">
        <f aca="false">SUM(R6:R13)</f>
        <v>77888.7221829428</v>
      </c>
      <c r="S14" s="7" t="n">
        <f aca="false">IFERROR(R14/$R$5,0)</f>
        <v>0</v>
      </c>
      <c r="T14" s="6" t="n">
        <f aca="false">SUM(T6:T13)</f>
        <v>32576.4830853218</v>
      </c>
      <c r="U14" s="7" t="n">
        <f aca="false">IFERROR(T14/$T$5,0)</f>
        <v>0</v>
      </c>
    </row>
    <row r="15" s="13" customFormat="true" ht="22.35" hidden="false" customHeight="true" outlineLevel="0" collapsed="false">
      <c r="A15" s="11" t="s">
        <v>16</v>
      </c>
      <c r="B15" s="12" t="n">
        <f aca="false">B5-B14</f>
        <v>-42819.5833333333</v>
      </c>
      <c r="C15" s="7" t="n">
        <f aca="false">IFERROR(B15/$B$5,0)</f>
        <v>0</v>
      </c>
      <c r="D15" s="12" t="n">
        <f aca="false">D5-D14</f>
        <v>-73655</v>
      </c>
      <c r="E15" s="7" t="n">
        <f aca="false">IFERROR(D15/$D$5,0)</f>
        <v>0</v>
      </c>
      <c r="F15" s="12" t="n">
        <f aca="false">F5-F14</f>
        <v>-73907.5</v>
      </c>
      <c r="G15" s="7" t="n">
        <f aca="false">IFERROR(F15/$F$5,0)</f>
        <v>0</v>
      </c>
      <c r="H15" s="12" t="n">
        <f aca="false">H5-H14</f>
        <v>-74162.525</v>
      </c>
      <c r="I15" s="7" t="n">
        <f aca="false">IFERROR(H15/$H$5,0)</f>
        <v>0</v>
      </c>
      <c r="J15" s="12" t="n">
        <f aca="false">J5-J14</f>
        <v>-74420.10025</v>
      </c>
      <c r="K15" s="7" t="n">
        <f aca="false">IFERROR(J15/$J$5,0)</f>
        <v>0</v>
      </c>
      <c r="L15" s="12" t="n">
        <f aca="false">L5-L14</f>
        <v>-74680.2512525</v>
      </c>
      <c r="M15" s="7" t="n">
        <f aca="false">IFERROR(L15/$L$5,0)</f>
        <v>0</v>
      </c>
      <c r="N15" s="12" t="n">
        <f aca="false">N5-N14</f>
        <v>-74943.003765025</v>
      </c>
      <c r="O15" s="7" t="n">
        <f aca="false">IFERROR(N15/$N$5,0)</f>
        <v>0</v>
      </c>
      <c r="P15" s="12" t="n">
        <f aca="false">P5-P14</f>
        <v>-77596.8041415275</v>
      </c>
      <c r="Q15" s="7" t="n">
        <f aca="false">IFERROR(P15/$P$5,0)</f>
        <v>0</v>
      </c>
      <c r="R15" s="12" t="n">
        <f aca="false">R5-R14</f>
        <v>-77888.7221829428</v>
      </c>
      <c r="S15" s="7" t="n">
        <f aca="false">IFERROR(R15/$R$5,0)</f>
        <v>0</v>
      </c>
      <c r="T15" s="12" t="n">
        <f aca="false">T5-T14</f>
        <v>-32576.4830853218</v>
      </c>
      <c r="U15" s="7" t="n">
        <f aca="false">IFERROR(T15/$T$5,0)</f>
        <v>0</v>
      </c>
      <c r="AMI15" s="1"/>
      <c r="AMJ15" s="1"/>
    </row>
    <row r="16" s="13" customFormat="true" ht="27.6" hidden="false" customHeight="true" outlineLevel="0" collapsed="false">
      <c r="A16" s="14" t="s">
        <v>17</v>
      </c>
      <c r="B16" s="12"/>
      <c r="C16" s="15"/>
      <c r="D16" s="12"/>
      <c r="E16" s="7"/>
      <c r="F16" s="12"/>
      <c r="G16" s="15"/>
      <c r="H16" s="12"/>
      <c r="I16" s="15"/>
      <c r="J16" s="12"/>
      <c r="K16" s="15"/>
      <c r="L16" s="12"/>
      <c r="M16" s="15"/>
      <c r="N16" s="12"/>
      <c r="O16" s="15"/>
      <c r="P16" s="12"/>
      <c r="Q16" s="15"/>
      <c r="R16" s="12"/>
      <c r="S16" s="15"/>
      <c r="T16" s="12"/>
      <c r="U16" s="15"/>
      <c r="AMI16" s="1"/>
      <c r="AMJ16" s="1"/>
    </row>
    <row r="17" customFormat="false" ht="35.85" hidden="false" customHeight="true" outlineLevel="0" collapsed="false">
      <c r="A17" s="10" t="s">
        <v>18</v>
      </c>
      <c r="B17" s="6"/>
      <c r="C17" s="7"/>
      <c r="D17" s="6"/>
      <c r="E17" s="7"/>
      <c r="F17" s="6"/>
      <c r="G17" s="7"/>
      <c r="H17" s="6"/>
      <c r="I17" s="7"/>
      <c r="J17" s="6"/>
      <c r="K17" s="7"/>
      <c r="L17" s="6"/>
      <c r="M17" s="7"/>
      <c r="N17" s="6"/>
      <c r="O17" s="7"/>
      <c r="P17" s="6"/>
      <c r="Q17" s="7"/>
      <c r="R17" s="6"/>
      <c r="S17" s="7"/>
      <c r="T17" s="6"/>
      <c r="U17" s="7"/>
    </row>
    <row r="18" customFormat="false" ht="28.5" hidden="false" customHeight="false" outlineLevel="0" collapsed="false">
      <c r="A18" s="10" t="s">
        <v>19</v>
      </c>
      <c r="B18" s="6"/>
      <c r="C18" s="7"/>
      <c r="D18" s="6"/>
      <c r="E18" s="7"/>
      <c r="F18" s="6"/>
      <c r="G18" s="7"/>
      <c r="H18" s="6"/>
      <c r="I18" s="7"/>
      <c r="J18" s="6"/>
      <c r="K18" s="7"/>
      <c r="L18" s="6"/>
      <c r="M18" s="7"/>
      <c r="N18" s="6"/>
      <c r="O18" s="7"/>
      <c r="P18" s="6"/>
      <c r="Q18" s="7"/>
      <c r="R18" s="6"/>
      <c r="S18" s="7"/>
      <c r="T18" s="6"/>
      <c r="U18" s="7"/>
    </row>
    <row r="19" customFormat="false" ht="26.85" hidden="false" customHeight="true" outlineLevel="0" collapsed="false">
      <c r="A19" s="16" t="s">
        <v>20</v>
      </c>
      <c r="B19" s="6" t="n">
        <f aca="false">SUM(B16:B18)</f>
        <v>0</v>
      </c>
      <c r="C19" s="6"/>
      <c r="D19" s="6" t="n">
        <f aca="false">SUM(D16:D18)</f>
        <v>0</v>
      </c>
      <c r="E19" s="7"/>
      <c r="F19" s="6" t="n">
        <f aca="false">SUM(F16:F18)</f>
        <v>0</v>
      </c>
      <c r="G19" s="6"/>
      <c r="H19" s="6" t="n">
        <f aca="false">SUM(H16:H18)</f>
        <v>0</v>
      </c>
      <c r="I19" s="6"/>
      <c r="J19" s="6" t="n">
        <f aca="false">SUM(J16:J18)</f>
        <v>0</v>
      </c>
      <c r="K19" s="6"/>
      <c r="L19" s="6" t="n">
        <f aca="false">SUM(L16:L18)</f>
        <v>0</v>
      </c>
      <c r="M19" s="6"/>
      <c r="N19" s="6" t="n">
        <f aca="false">SUM(N16:N18)</f>
        <v>0</v>
      </c>
      <c r="O19" s="6"/>
      <c r="P19" s="6" t="n">
        <f aca="false">SUM(P16:P18)</f>
        <v>0</v>
      </c>
      <c r="Q19" s="6"/>
      <c r="R19" s="6" t="n">
        <f aca="false">SUM(R16:R18)</f>
        <v>0</v>
      </c>
      <c r="S19" s="6"/>
      <c r="T19" s="6" t="n">
        <f aca="false">SUM(T16:T18)</f>
        <v>0</v>
      </c>
      <c r="U19" s="6"/>
    </row>
    <row r="20" customFormat="false" ht="27.6" hidden="false" customHeight="true" outlineLevel="0" collapsed="false">
      <c r="A20" s="16" t="s">
        <v>21</v>
      </c>
      <c r="B20" s="6" t="n">
        <f aca="false">B14+B19</f>
        <v>42819.5833333333</v>
      </c>
      <c r="C20" s="7" t="n">
        <f aca="false">IFERROR(B20/$B$5,0)</f>
        <v>0</v>
      </c>
      <c r="D20" s="6" t="n">
        <f aca="false">D14+D19</f>
        <v>73655</v>
      </c>
      <c r="E20" s="7" t="n">
        <f aca="false">IFERROR(D20/$D$5,0)</f>
        <v>0</v>
      </c>
      <c r="F20" s="6" t="n">
        <f aca="false">F14+F19</f>
        <v>73907.5</v>
      </c>
      <c r="G20" s="7" t="n">
        <f aca="false">IFERROR(F20/$F$5,0)</f>
        <v>0</v>
      </c>
      <c r="H20" s="6" t="n">
        <f aca="false">H14+H19</f>
        <v>74162.525</v>
      </c>
      <c r="I20" s="7" t="n">
        <f aca="false">IFERROR(H20/$H$5,0)</f>
        <v>0</v>
      </c>
      <c r="J20" s="6" t="n">
        <f aca="false">J14+J19</f>
        <v>74420.10025</v>
      </c>
      <c r="K20" s="7" t="n">
        <f aca="false">IFERROR(J20/$J$5,0)</f>
        <v>0</v>
      </c>
      <c r="L20" s="6" t="n">
        <f aca="false">L14+L19</f>
        <v>74680.2512525</v>
      </c>
      <c r="M20" s="7" t="n">
        <f aca="false">IFERROR(L20/$L$5,0)</f>
        <v>0</v>
      </c>
      <c r="N20" s="6" t="n">
        <f aca="false">N14+N19</f>
        <v>74943.003765025</v>
      </c>
      <c r="O20" s="7" t="n">
        <f aca="false">IFERROR(N20/$N$5,0)</f>
        <v>0</v>
      </c>
      <c r="P20" s="6" t="n">
        <f aca="false">P14+P19</f>
        <v>77596.8041415275</v>
      </c>
      <c r="Q20" s="7" t="n">
        <f aca="false">IFERROR(P20/$P$5,0)</f>
        <v>0</v>
      </c>
      <c r="R20" s="6" t="n">
        <f aca="false">R14+R19</f>
        <v>77888.7221829428</v>
      </c>
      <c r="S20" s="7" t="n">
        <f aca="false">IFERROR(R20/$R$5,0)</f>
        <v>0</v>
      </c>
      <c r="T20" s="6" t="n">
        <f aca="false">T14+T19</f>
        <v>32576.4830853218</v>
      </c>
      <c r="U20" s="7" t="n">
        <f aca="false">IFERROR(T20/$T$5,0)</f>
        <v>0</v>
      </c>
    </row>
    <row r="21" s="13" customFormat="true" ht="14.25" hidden="false" customHeight="false" outlineLevel="0" collapsed="false">
      <c r="A21" s="17" t="s">
        <v>22</v>
      </c>
      <c r="B21" s="12" t="n">
        <f aca="false">B15-B19</f>
        <v>-42819.5833333333</v>
      </c>
      <c r="C21" s="7" t="n">
        <f aca="false">IFERROR(B21/$B$5,0)</f>
        <v>0</v>
      </c>
      <c r="D21" s="12" t="n">
        <f aca="false">D15-D19</f>
        <v>-73655</v>
      </c>
      <c r="E21" s="7" t="n">
        <f aca="false">IFERROR(D21/$D$5,0)</f>
        <v>0</v>
      </c>
      <c r="F21" s="12" t="n">
        <f aca="false">F15-F19</f>
        <v>-73907.5</v>
      </c>
      <c r="G21" s="7" t="n">
        <f aca="false">IFERROR(F21/$F$5,0)</f>
        <v>0</v>
      </c>
      <c r="H21" s="12" t="n">
        <f aca="false">H15-H19</f>
        <v>-74162.525</v>
      </c>
      <c r="I21" s="7" t="n">
        <f aca="false">IFERROR(H21/$H$5,0)</f>
        <v>0</v>
      </c>
      <c r="J21" s="12" t="n">
        <f aca="false">J15-J19</f>
        <v>-74420.10025</v>
      </c>
      <c r="K21" s="7" t="n">
        <f aca="false">IFERROR(J21/$J$5,0)</f>
        <v>0</v>
      </c>
      <c r="L21" s="12" t="n">
        <f aca="false">L15-L19</f>
        <v>-74680.2512525</v>
      </c>
      <c r="M21" s="7" t="n">
        <f aca="false">IFERROR(L21/$L$5,0)</f>
        <v>0</v>
      </c>
      <c r="N21" s="12" t="n">
        <f aca="false">N15-N19</f>
        <v>-74943.003765025</v>
      </c>
      <c r="O21" s="7" t="n">
        <f aca="false">IFERROR(N21/$N$5,0)</f>
        <v>0</v>
      </c>
      <c r="P21" s="12" t="n">
        <f aca="false">P15-P19</f>
        <v>-77596.8041415275</v>
      </c>
      <c r="Q21" s="7" t="n">
        <f aca="false">IFERROR(P21/$P$5,0)</f>
        <v>0</v>
      </c>
      <c r="R21" s="12" t="n">
        <f aca="false">R15-R19</f>
        <v>-77888.7221829428</v>
      </c>
      <c r="S21" s="7" t="n">
        <f aca="false">IFERROR(R21/$R$5,0)</f>
        <v>0</v>
      </c>
      <c r="T21" s="12" t="n">
        <f aca="false">T15-T19</f>
        <v>-32576.4830853218</v>
      </c>
      <c r="U21" s="7" t="n">
        <f aca="false">IFERROR(T21/$T$5,0)</f>
        <v>0</v>
      </c>
      <c r="AMI21" s="1"/>
      <c r="AMJ21" s="1"/>
    </row>
    <row r="22" customFormat="false" ht="37.35" hidden="false" customHeight="true" outlineLevel="0" collapsed="false">
      <c r="A22" s="10" t="s">
        <v>23</v>
      </c>
      <c r="B22" s="6"/>
      <c r="C22" s="7"/>
      <c r="D22" s="6"/>
      <c r="E22" s="7"/>
      <c r="F22" s="6"/>
      <c r="G22" s="7"/>
      <c r="H22" s="6"/>
      <c r="I22" s="7"/>
      <c r="J22" s="6"/>
      <c r="K22" s="7"/>
      <c r="L22" s="6"/>
      <c r="M22" s="7"/>
      <c r="N22" s="6"/>
      <c r="O22" s="7"/>
      <c r="P22" s="6"/>
      <c r="Q22" s="7"/>
      <c r="R22" s="6"/>
      <c r="S22" s="7"/>
      <c r="T22" s="6"/>
      <c r="U22" s="7"/>
    </row>
    <row r="23" customFormat="false" ht="14.25" hidden="false" customHeight="false" outlineLevel="0" collapsed="false">
      <c r="A23" s="5" t="s">
        <v>24</v>
      </c>
      <c r="B23" s="6"/>
      <c r="C23" s="7"/>
      <c r="D23" s="6"/>
      <c r="E23" s="7"/>
      <c r="F23" s="6"/>
      <c r="G23" s="7"/>
      <c r="H23" s="6"/>
      <c r="I23" s="7"/>
      <c r="J23" s="6"/>
      <c r="K23" s="7"/>
      <c r="L23" s="6"/>
      <c r="M23" s="7"/>
      <c r="N23" s="6"/>
      <c r="O23" s="7"/>
      <c r="P23" s="6"/>
      <c r="Q23" s="7"/>
      <c r="R23" s="6"/>
      <c r="S23" s="7"/>
      <c r="T23" s="6"/>
      <c r="U23" s="7"/>
    </row>
    <row r="24" customFormat="false" ht="15.6" hidden="false" customHeight="true" outlineLevel="0" collapsed="false">
      <c r="A24" s="8" t="s">
        <v>25</v>
      </c>
      <c r="B24" s="6" t="n">
        <f aca="false">B22-B23</f>
        <v>0</v>
      </c>
      <c r="C24" s="7"/>
      <c r="D24" s="6" t="n">
        <f aca="false">D22-D23</f>
        <v>0</v>
      </c>
      <c r="E24" s="7"/>
      <c r="F24" s="6" t="n">
        <f aca="false">F22-F23</f>
        <v>0</v>
      </c>
      <c r="G24" s="7"/>
      <c r="H24" s="6" t="n">
        <f aca="false">H22-H23</f>
        <v>0</v>
      </c>
      <c r="I24" s="7"/>
      <c r="J24" s="6" t="n">
        <f aca="false">J22-J23</f>
        <v>0</v>
      </c>
      <c r="K24" s="7"/>
      <c r="L24" s="6" t="n">
        <f aca="false">L22-L23</f>
        <v>0</v>
      </c>
      <c r="M24" s="7"/>
      <c r="N24" s="6" t="n">
        <f aca="false">N22-N23</f>
        <v>0</v>
      </c>
      <c r="O24" s="7"/>
      <c r="P24" s="6" t="n">
        <f aca="false">P22-P23</f>
        <v>0</v>
      </c>
      <c r="Q24" s="7"/>
      <c r="R24" s="6" t="n">
        <f aca="false">R22-R23</f>
        <v>0</v>
      </c>
      <c r="S24" s="7"/>
      <c r="T24" s="6" t="n">
        <f aca="false">T22-T23</f>
        <v>0</v>
      </c>
      <c r="U24" s="7"/>
    </row>
    <row r="25" customFormat="false" ht="14.25" hidden="false" customHeight="false" outlineLevel="0" collapsed="false">
      <c r="A25" s="5" t="s">
        <v>26</v>
      </c>
      <c r="B25" s="6"/>
      <c r="C25" s="7"/>
      <c r="D25" s="6"/>
      <c r="E25" s="7"/>
      <c r="F25" s="6"/>
      <c r="G25" s="7"/>
      <c r="H25" s="6"/>
      <c r="I25" s="7"/>
      <c r="J25" s="6"/>
      <c r="K25" s="7"/>
      <c r="L25" s="6"/>
      <c r="M25" s="7"/>
      <c r="N25" s="6"/>
      <c r="O25" s="7"/>
      <c r="P25" s="6"/>
      <c r="Q25" s="7"/>
      <c r="R25" s="6"/>
      <c r="S25" s="7"/>
      <c r="T25" s="6"/>
      <c r="U25" s="7"/>
    </row>
    <row r="26" customFormat="false" ht="14.25" hidden="false" customHeight="false" outlineLevel="0" collapsed="false">
      <c r="A26" s="5" t="s">
        <v>27</v>
      </c>
      <c r="B26" s="6"/>
      <c r="C26" s="7"/>
      <c r="D26" s="6"/>
      <c r="E26" s="7"/>
      <c r="F26" s="6"/>
      <c r="G26" s="7"/>
      <c r="H26" s="6"/>
      <c r="I26" s="7"/>
      <c r="J26" s="6"/>
      <c r="K26" s="7"/>
      <c r="L26" s="6"/>
      <c r="M26" s="7"/>
      <c r="N26" s="6"/>
      <c r="O26" s="7"/>
      <c r="P26" s="6"/>
      <c r="Q26" s="7"/>
      <c r="R26" s="6"/>
      <c r="S26" s="7"/>
      <c r="T26" s="6"/>
      <c r="U26" s="7"/>
    </row>
    <row r="27" customFormat="false" ht="23.1" hidden="false" customHeight="true" outlineLevel="0" collapsed="false">
      <c r="A27" s="8" t="s">
        <v>28</v>
      </c>
      <c r="B27" s="6" t="n">
        <f aca="false">B25-B26</f>
        <v>0</v>
      </c>
      <c r="C27" s="7"/>
      <c r="D27" s="6" t="n">
        <f aca="false">D25-D26</f>
        <v>0</v>
      </c>
      <c r="E27" s="7"/>
      <c r="F27" s="6" t="n">
        <f aca="false">F25-F26</f>
        <v>0</v>
      </c>
      <c r="G27" s="7"/>
      <c r="H27" s="6" t="n">
        <f aca="false">H25-H26</f>
        <v>0</v>
      </c>
      <c r="I27" s="7"/>
      <c r="J27" s="6" t="n">
        <f aca="false">J25-J26</f>
        <v>0</v>
      </c>
      <c r="K27" s="7"/>
      <c r="L27" s="6" t="n">
        <f aca="false">L25-L26</f>
        <v>0</v>
      </c>
      <c r="M27" s="7"/>
      <c r="N27" s="6" t="n">
        <f aca="false">N25-N26</f>
        <v>0</v>
      </c>
      <c r="O27" s="7"/>
      <c r="P27" s="6" t="n">
        <f aca="false">P25-P26</f>
        <v>0</v>
      </c>
      <c r="Q27" s="7"/>
      <c r="R27" s="6" t="n">
        <f aca="false">R25-R26</f>
        <v>0</v>
      </c>
      <c r="S27" s="7"/>
      <c r="T27" s="6" t="n">
        <f aca="false">T25-T26</f>
        <v>0</v>
      </c>
      <c r="U27" s="7"/>
    </row>
    <row r="28" customFormat="false" ht="25.35" hidden="false" customHeight="true" outlineLevel="0" collapsed="false">
      <c r="A28" s="8" t="s">
        <v>29</v>
      </c>
      <c r="B28" s="6" t="n">
        <f aca="false">B21+B24+B27</f>
        <v>-42819.5833333333</v>
      </c>
      <c r="C28" s="7"/>
      <c r="D28" s="6" t="n">
        <f aca="false">D21+D24+D27</f>
        <v>-73655</v>
      </c>
      <c r="E28" s="7"/>
      <c r="F28" s="6" t="n">
        <f aca="false">F21+F24+F27</f>
        <v>-73907.5</v>
      </c>
      <c r="G28" s="7"/>
      <c r="H28" s="6" t="n">
        <f aca="false">H21+H24+H27</f>
        <v>-74162.525</v>
      </c>
      <c r="I28" s="7"/>
      <c r="J28" s="6" t="n">
        <f aca="false">J21+J24+J27</f>
        <v>-74420.10025</v>
      </c>
      <c r="K28" s="7"/>
      <c r="L28" s="6" t="n">
        <f aca="false">L21+L24+L27</f>
        <v>-74680.2512525</v>
      </c>
      <c r="M28" s="7"/>
      <c r="N28" s="6" t="n">
        <f aca="false">N21+N24+N27</f>
        <v>-74943.003765025</v>
      </c>
      <c r="O28" s="7"/>
      <c r="P28" s="6" t="n">
        <f aca="false">P21+P24+P27</f>
        <v>-77596.8041415275</v>
      </c>
      <c r="Q28" s="7"/>
      <c r="R28" s="6" t="n">
        <f aca="false">R21+R24+R27</f>
        <v>-77888.7221829428</v>
      </c>
      <c r="S28" s="7"/>
      <c r="T28" s="6" t="n">
        <f aca="false">T21+T24+T27</f>
        <v>-32576.4830853218</v>
      </c>
      <c r="U28" s="7"/>
    </row>
    <row r="29" customFormat="false" ht="25.35" hidden="false" customHeight="true" outlineLevel="0" collapsed="false">
      <c r="A29" s="9" t="s">
        <v>30</v>
      </c>
      <c r="B29" s="6"/>
      <c r="C29" s="7"/>
      <c r="D29" s="6"/>
      <c r="E29" s="7"/>
      <c r="F29" s="6"/>
      <c r="G29" s="7"/>
      <c r="H29" s="6"/>
      <c r="I29" s="7"/>
      <c r="J29" s="6"/>
      <c r="K29" s="7"/>
      <c r="L29" s="6"/>
      <c r="M29" s="7"/>
      <c r="N29" s="6"/>
      <c r="O29" s="7"/>
      <c r="P29" s="6"/>
      <c r="Q29" s="7"/>
      <c r="R29" s="6"/>
      <c r="S29" s="7"/>
      <c r="T29" s="6"/>
      <c r="U29" s="7"/>
    </row>
    <row r="30" customFormat="false" ht="25.35" hidden="false" customHeight="true" outlineLevel="0" collapsed="false">
      <c r="A30" s="8" t="s">
        <v>31</v>
      </c>
      <c r="B30" s="6" t="n">
        <f aca="false">B28+B29</f>
        <v>-42819.5833333333</v>
      </c>
      <c r="C30" s="7"/>
      <c r="D30" s="6" t="n">
        <f aca="false">D28+D29</f>
        <v>-73655</v>
      </c>
      <c r="E30" s="7"/>
      <c r="F30" s="6" t="n">
        <f aca="false">F28+F29</f>
        <v>-73907.5</v>
      </c>
      <c r="G30" s="7"/>
      <c r="H30" s="6" t="n">
        <f aca="false">H28+H29</f>
        <v>-74162.525</v>
      </c>
      <c r="I30" s="7"/>
      <c r="J30" s="6" t="n">
        <f aca="false">J28+J29</f>
        <v>-74420.10025</v>
      </c>
      <c r="K30" s="7"/>
      <c r="L30" s="6" t="n">
        <f aca="false">L28+L29</f>
        <v>-74680.2512525</v>
      </c>
      <c r="M30" s="7"/>
      <c r="N30" s="6" t="n">
        <f aca="false">N28+N29</f>
        <v>-74943.003765025</v>
      </c>
      <c r="O30" s="7"/>
      <c r="P30" s="6" t="n">
        <f aca="false">P28+P29</f>
        <v>-77596.8041415275</v>
      </c>
      <c r="Q30" s="7"/>
      <c r="R30" s="6" t="n">
        <f aca="false">R28+R29</f>
        <v>-77888.7221829428</v>
      </c>
      <c r="S30" s="7"/>
      <c r="T30" s="6" t="n">
        <f aca="false">T28+T29</f>
        <v>-32576.4830853218</v>
      </c>
      <c r="U30" s="7"/>
    </row>
    <row r="31" customFormat="false" ht="14.25" hidden="false" customHeight="false" outlineLevel="0" collapsed="false"/>
    <row r="32" customFormat="false" ht="14.25" hidden="false" customHeight="false" outlineLevel="0" collapsed="false">
      <c r="B32" s="18" t="s">
        <v>32</v>
      </c>
      <c r="C32" s="19"/>
      <c r="D32" s="19"/>
      <c r="E32" s="19"/>
      <c r="F32" s="19"/>
      <c r="G32" s="19"/>
      <c r="H32" s="19"/>
      <c r="I32" s="19"/>
      <c r="J32" s="19"/>
      <c r="K32" s="19"/>
      <c r="L32" s="20"/>
    </row>
    <row r="33" customFormat="false" ht="14.25" hidden="false" customHeight="true" outlineLevel="0" collapsed="false">
      <c r="A33" s="21"/>
      <c r="B33" s="22" t="s">
        <v>33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customFormat="false" ht="40.35" hidden="false" customHeight="true" outlineLevel="0" collapsed="false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</row>
    <row r="35" customFormat="false" ht="14.25" hidden="false" customHeight="false" outlineLevel="0" collapsed="false">
      <c r="A35" s="23" t="s">
        <v>34</v>
      </c>
    </row>
    <row r="36" customFormat="false" ht="14.25" hidden="false" customHeight="false" outlineLevel="0" collapsed="false">
      <c r="A36" s="23" t="s">
        <v>35</v>
      </c>
    </row>
    <row r="37" customFormat="false" ht="14.25" hidden="false" customHeight="false" outlineLevel="0" collapsed="false">
      <c r="A37" s="23" t="s">
        <v>36</v>
      </c>
    </row>
    <row r="38" customFormat="false" ht="14.25" hidden="false" customHeight="false" outlineLevel="0" collapsed="false"/>
    <row r="39" customFormat="false" ht="14.25" hidden="false" customHeight="false" outlineLevel="0" collapsed="false"/>
    <row r="40" customFormat="false" ht="14.25" hidden="false" customHeight="false" outlineLevel="0" collapsed="false"/>
    <row r="41" customFormat="false" ht="14.25" hidden="false" customHeight="false" outlineLevel="0" collapsed="false"/>
    <row r="42" customFormat="false" ht="14.25" hidden="false" customHeight="false" outlineLevel="0" collapsed="false"/>
    <row r="43" customFormat="false" ht="14.25" hidden="false" customHeight="false" outlineLevel="0" collapsed="false"/>
    <row r="44" customFormat="false" ht="14.25" hidden="false" customHeight="false" outlineLevel="0" collapsed="false"/>
    <row r="45" customFormat="false" ht="14.25" hidden="false" customHeight="false" outlineLevel="0" collapsed="false"/>
    <row r="46" customFormat="false" ht="14.25" hidden="false" customHeight="false" outlineLevel="0" collapsed="false"/>
  </sheetData>
  <mergeCells count="1">
    <mergeCell ref="B33:L34"/>
  </mergeCells>
  <printOptions headings="false" gridLines="false" gridLinesSet="true" horizontalCentered="true" verticalCentered="true"/>
  <pageMargins left="0.494444444444444" right="0.504861111111111" top="0.539583333333333" bottom="0.597222222222222" header="0.400694444444444" footer="0.458333333333333"/>
  <pageSetup paperSize="77" scale="65" firstPageNumber="1" fitToWidth="1" fitToHeight="1" pageOrder="overThenDown" orientation="landscape" blackAndWhite="false" draft="false" cellComments="none" useFirstPageNumber="true" horizontalDpi="300" verticalDpi="300" copies="1"/>
  <headerFooter differentFirst="false" differentOddEven="false">
    <oddHeader>&amp;L&amp;10Piano Economico Finanziario_modello&amp;C&amp;10Concessione del servizio di gestione di pubblico esercizio per la somministrazione di alimenti e bevande presso MAMbo.</oddHeader>
    <oddFooter>&amp;C&amp;10Pagina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LibreOffice/5.3.6.1$Windows_x86 LibreOffice_project/686f202eff87ef707079aeb7f485847613344eb7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2020-02-10T12:45:06Z</dcterms:created>
  <dc:creator/>
  <dc:description/>
  <dc:language>it-IT</dc:language>
  <cp:lastModifiedBy>Elena Gerla</cp:lastModifiedBy>
  <dcterms:modified xsi:type="dcterms:W3CDTF">2020-02-17T10:54:22Z</dcterms:modified>
  <cp:revision>19</cp:revision>
  <dc:subject/>
  <dc:title/>
</cp:coreProperties>
</file>